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c200808\Desktop\"/>
    </mc:Choice>
  </mc:AlternateContent>
  <xr:revisionPtr revIDLastSave="0" documentId="13_ncr:1_{CD018269-1C51-46FB-B2F4-6E96F83E6225}" xr6:coauthVersionLast="47" xr6:coauthVersionMax="47" xr10:uidLastSave="{00000000-0000-0000-0000-000000000000}"/>
  <bookViews>
    <workbookView xWindow="-120" yWindow="-120" windowWidth="20730" windowHeight="11040" xr2:uid="{00000000-000D-0000-FFFF-FFFF00000000}"/>
  </bookViews>
  <sheets>
    <sheet name="領収証書印刷（A4版）" sheetId="1" r:id="rId1"/>
  </sheets>
  <definedNames>
    <definedName name="_xlnm.Print_Area" localSheetId="0">'領収証書印刷（A4版）'!$A$1:$AB$56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3" i="1" l="1"/>
  <c r="AE20" i="1" l="1"/>
  <c r="AE21" i="1"/>
  <c r="AE23" i="1"/>
  <c r="AE25" i="1"/>
  <c r="AD20" i="1" l="1"/>
  <c r="AA20" i="1" s="1"/>
  <c r="AE45" i="1"/>
  <c r="AE44" i="1"/>
  <c r="AD44" i="1" s="1"/>
  <c r="AE43" i="1"/>
  <c r="AE42" i="1"/>
  <c r="AE41" i="1"/>
  <c r="AE40" i="1"/>
  <c r="AE39" i="1"/>
  <c r="AE38" i="1"/>
  <c r="AE37" i="1"/>
  <c r="AE36" i="1"/>
  <c r="AE35" i="1"/>
  <c r="AE34" i="1"/>
  <c r="AE32" i="1"/>
  <c r="AD32" i="1" s="1"/>
  <c r="AD42" i="1" l="1"/>
  <c r="Z42" i="1" s="1"/>
  <c r="AD40" i="1"/>
  <c r="W40" i="1" s="1"/>
  <c r="AD36" i="1"/>
  <c r="AA36" i="1" s="1"/>
  <c r="V44" i="1"/>
  <c r="W44" i="1"/>
  <c r="X44" i="1"/>
  <c r="Y44" i="1"/>
  <c r="Z44" i="1"/>
  <c r="AA44" i="1"/>
  <c r="U44" i="1"/>
  <c r="AD38" i="1"/>
  <c r="U20" i="1"/>
  <c r="X20" i="1"/>
  <c r="Y20" i="1"/>
  <c r="Z20" i="1"/>
  <c r="V20" i="1"/>
  <c r="W20" i="1"/>
  <c r="AD34" i="1"/>
  <c r="V32" i="1"/>
  <c r="W32" i="1"/>
  <c r="X32" i="1"/>
  <c r="Y32" i="1"/>
  <c r="Z32" i="1"/>
  <c r="AA32" i="1"/>
  <c r="U32" i="1"/>
  <c r="AE13" i="1"/>
  <c r="AE14" i="1"/>
  <c r="AE11" i="1"/>
  <c r="AE12" i="1"/>
  <c r="AE24" i="1"/>
  <c r="AD24" i="1" s="1"/>
  <c r="AE22" i="1"/>
  <c r="AD22" i="1" s="1"/>
  <c r="Y40" i="1" l="1"/>
  <c r="X40" i="1"/>
  <c r="V40" i="1"/>
  <c r="U40" i="1"/>
  <c r="AA40" i="1"/>
  <c r="Z40" i="1"/>
  <c r="Y42" i="1"/>
  <c r="X42" i="1"/>
  <c r="W42" i="1"/>
  <c r="V42" i="1"/>
  <c r="U42" i="1"/>
  <c r="AA42" i="1"/>
  <c r="Z36" i="1"/>
  <c r="Y36" i="1"/>
  <c r="X36" i="1"/>
  <c r="W36" i="1"/>
  <c r="V36" i="1"/>
  <c r="U36" i="1"/>
  <c r="V38" i="1"/>
  <c r="W38" i="1"/>
  <c r="X38" i="1"/>
  <c r="Y38" i="1"/>
  <c r="Z38" i="1"/>
  <c r="AA38" i="1"/>
  <c r="U38" i="1"/>
  <c r="V24" i="1"/>
  <c r="W24" i="1"/>
  <c r="U24" i="1"/>
  <c r="X24" i="1"/>
  <c r="Y24" i="1"/>
  <c r="Z24" i="1"/>
  <c r="AA24" i="1"/>
  <c r="W22" i="1"/>
  <c r="Y22" i="1"/>
  <c r="Z22" i="1"/>
  <c r="AA22" i="1"/>
  <c r="U22" i="1"/>
  <c r="V22" i="1"/>
  <c r="X22" i="1"/>
  <c r="AD13" i="1"/>
  <c r="U13" i="1" s="1"/>
  <c r="X34" i="1"/>
  <c r="AA34" i="1"/>
  <c r="W34" i="1"/>
  <c r="Y34" i="1"/>
  <c r="U34" i="1"/>
  <c r="Z34" i="1"/>
  <c r="V34" i="1"/>
  <c r="AD11" i="1"/>
  <c r="W13" i="1" l="1"/>
  <c r="X13" i="1"/>
  <c r="V13" i="1"/>
  <c r="AD48" i="1"/>
  <c r="AD49" i="1" s="1"/>
  <c r="AD50" i="1" s="1"/>
  <c r="Y13" i="1"/>
  <c r="Z13" i="1"/>
  <c r="AA13" i="1"/>
  <c r="Y11" i="1"/>
  <c r="Z11" i="1"/>
  <c r="AA11" i="1"/>
  <c r="U11" i="1"/>
  <c r="V11" i="1"/>
  <c r="W11" i="1"/>
  <c r="X11" i="1"/>
  <c r="Z48" i="1" l="1"/>
  <c r="V48" i="1"/>
  <c r="W48" i="1"/>
  <c r="AA48" i="1"/>
  <c r="U48" i="1"/>
  <c r="X48" i="1"/>
  <c r="Y48" i="1"/>
  <c r="V50" i="1"/>
  <c r="W50" i="1"/>
  <c r="X50" i="1"/>
  <c r="Y50" i="1"/>
  <c r="Z50" i="1"/>
  <c r="AA50" i="1"/>
  <c r="U50" i="1"/>
  <c r="W49" i="1" l="1"/>
  <c r="X49" i="1"/>
  <c r="Y49" i="1"/>
  <c r="V49" i="1"/>
  <c r="Z49" i="1"/>
  <c r="AA49" i="1"/>
  <c r="U49" i="1"/>
</calcChain>
</file>

<file path=xl/sharedStrings.xml><?xml version="1.0" encoding="utf-8"?>
<sst xmlns="http://schemas.openxmlformats.org/spreadsheetml/2006/main" count="183" uniqueCount="79">
  <si>
    <t>(様式第１号)</t>
    <phoneticPr fontId="2"/>
  </si>
  <si>
    <t>都市計画図購入申込書</t>
    <rPh sb="0" eb="2">
      <t>トシ</t>
    </rPh>
    <rPh sb="2" eb="5">
      <t>ケイカクズ</t>
    </rPh>
    <rPh sb="5" eb="7">
      <t>コウニュウ</t>
    </rPh>
    <rPh sb="7" eb="10">
      <t>モウシコミショ</t>
    </rPh>
    <phoneticPr fontId="2"/>
  </si>
  <si>
    <t>No.</t>
    <phoneticPr fontId="2"/>
  </si>
  <si>
    <t>（宛先）秋田市長</t>
    <rPh sb="1" eb="3">
      <t>アテサキ</t>
    </rPh>
    <rPh sb="4" eb="8">
      <t>アキタシチョウ</t>
    </rPh>
    <phoneticPr fontId="2"/>
  </si>
  <si>
    <t>申込</t>
    <rPh sb="0" eb="2">
      <t>モウシコミ</t>
    </rPh>
    <phoneticPr fontId="2"/>
  </si>
  <si>
    <t>令和</t>
    <rPh sb="0" eb="2">
      <t>レイワ</t>
    </rPh>
    <phoneticPr fontId="2"/>
  </si>
  <si>
    <t>年</t>
    <rPh sb="0" eb="1">
      <t>ネン</t>
    </rPh>
    <phoneticPr fontId="2"/>
  </si>
  <si>
    <t>月</t>
    <rPh sb="0" eb="1">
      <t>ツキ</t>
    </rPh>
    <phoneticPr fontId="2"/>
  </si>
  <si>
    <t>日</t>
    <rPh sb="0" eb="1">
      <t>ヒ</t>
    </rPh>
    <phoneticPr fontId="2"/>
  </si>
  <si>
    <t>受付者</t>
    <rPh sb="0" eb="2">
      <t>ウケツケ</t>
    </rPh>
    <rPh sb="2" eb="3">
      <t>シャ</t>
    </rPh>
    <phoneticPr fontId="2"/>
  </si>
  <si>
    <t>申　込　者</t>
    <rPh sb="0" eb="1">
      <t>サル</t>
    </rPh>
    <rPh sb="2" eb="3">
      <t>コ</t>
    </rPh>
    <rPh sb="4" eb="5">
      <t>シャ</t>
    </rPh>
    <phoneticPr fontId="2"/>
  </si>
  <si>
    <t xml:space="preserve"> 住　所</t>
    <rPh sb="1" eb="2">
      <t>ジュウ</t>
    </rPh>
    <rPh sb="3" eb="4">
      <t>ショ</t>
    </rPh>
    <phoneticPr fontId="2"/>
  </si>
  <si>
    <t xml:space="preserve"> 氏　名
 (名称)</t>
    <rPh sb="1" eb="2">
      <t>シ</t>
    </rPh>
    <rPh sb="3" eb="4">
      <t>メイ</t>
    </rPh>
    <rPh sb="7" eb="9">
      <t>メイショウ</t>
    </rPh>
    <phoneticPr fontId="2"/>
  </si>
  <si>
    <t xml:space="preserve"> ＴＥＬ</t>
    <phoneticPr fontId="2"/>
  </si>
  <si>
    <t>商　品　名</t>
    <rPh sb="0" eb="1">
      <t>ショウ</t>
    </rPh>
    <rPh sb="2" eb="3">
      <t>シナ</t>
    </rPh>
    <rPh sb="4" eb="5">
      <t>メイ</t>
    </rPh>
    <phoneticPr fontId="2"/>
  </si>
  <si>
    <t>枚　数</t>
    <rPh sb="0" eb="1">
      <t>マイ</t>
    </rPh>
    <rPh sb="2" eb="3">
      <t>スウ</t>
    </rPh>
    <phoneticPr fontId="2"/>
  </si>
  <si>
    <t>単価(税込)</t>
    <rPh sb="0" eb="2">
      <t>タンカ</t>
    </rPh>
    <rPh sb="3" eb="5">
      <t>ゼイコ</t>
    </rPh>
    <phoneticPr fontId="2"/>
  </si>
  <si>
    <t>金　額(円)</t>
    <rPh sb="0" eb="1">
      <t>カネ</t>
    </rPh>
    <rPh sb="2" eb="3">
      <t>ガク</t>
    </rPh>
    <rPh sb="4" eb="5">
      <t>エン</t>
    </rPh>
    <phoneticPr fontId="2"/>
  </si>
  <si>
    <t>都市計画総括図(1/25,000)</t>
    <rPh sb="0" eb="2">
      <t>トシ</t>
    </rPh>
    <rPh sb="2" eb="4">
      <t>ケイカク</t>
    </rPh>
    <rPh sb="4" eb="6">
      <t>ソウカツ</t>
    </rPh>
    <rPh sb="6" eb="7">
      <t>ズ</t>
    </rPh>
    <phoneticPr fontId="2"/>
  </si>
  <si>
    <t>市　　民：1,760円</t>
    <phoneticPr fontId="2"/>
  </si>
  <si>
    <t>市民以外：2,200円</t>
    <phoneticPr fontId="2"/>
  </si>
  <si>
    <t>都市計画総括図その１～４(1/10,000)</t>
    <rPh sb="0" eb="2">
      <t>トシ</t>
    </rPh>
    <rPh sb="2" eb="4">
      <t>ケイカク</t>
    </rPh>
    <rPh sb="4" eb="6">
      <t>ソウカツ</t>
    </rPh>
    <rPh sb="6" eb="7">
      <t>ズ</t>
    </rPh>
    <phoneticPr fontId="2"/>
  </si>
  <si>
    <t>内　訳</t>
    <rPh sb="0" eb="1">
      <t>ウチ</t>
    </rPh>
    <rPh sb="2" eb="3">
      <t>ヤク</t>
    </rPh>
    <phoneticPr fontId="2"/>
  </si>
  <si>
    <t>種　別</t>
    <rPh sb="0" eb="1">
      <t>シュ</t>
    </rPh>
    <rPh sb="2" eb="3">
      <t>ベツ</t>
    </rPh>
    <phoneticPr fontId="2"/>
  </si>
  <si>
    <t>その１</t>
    <phoneticPr fontId="2"/>
  </si>
  <si>
    <t>その３</t>
    <phoneticPr fontId="2"/>
  </si>
  <si>
    <t>その２</t>
    <phoneticPr fontId="2"/>
  </si>
  <si>
    <t>その４</t>
    <phoneticPr fontId="2"/>
  </si>
  <si>
    <t>国土基本図(紙)：</t>
    <rPh sb="0" eb="2">
      <t>コクド</t>
    </rPh>
    <rPh sb="2" eb="4">
      <t>キホン</t>
    </rPh>
    <rPh sb="4" eb="5">
      <t>ズ</t>
    </rPh>
    <rPh sb="6" eb="7">
      <t>カミ</t>
    </rPh>
    <phoneticPr fontId="2"/>
  </si>
  <si>
    <t>計　画</t>
    <rPh sb="0" eb="1">
      <t>ケイ</t>
    </rPh>
    <rPh sb="2" eb="3">
      <t>ガ</t>
    </rPh>
    <phoneticPr fontId="2"/>
  </si>
  <si>
    <t>(1/2,500)</t>
    <phoneticPr fontId="2"/>
  </si>
  <si>
    <t>市　　民：　770円</t>
    <phoneticPr fontId="2"/>
  </si>
  <si>
    <t>現　況</t>
    <rPh sb="0" eb="1">
      <t>ウツツ</t>
    </rPh>
    <rPh sb="2" eb="3">
      <t>キョウ</t>
    </rPh>
    <phoneticPr fontId="2"/>
  </si>
  <si>
    <t>市民以外：1,320円</t>
    <phoneticPr fontId="2"/>
  </si>
  <si>
    <t>国土基本図(過年度)：</t>
    <rPh sb="0" eb="2">
      <t>コクド</t>
    </rPh>
    <rPh sb="2" eb="4">
      <t>キホン</t>
    </rPh>
    <rPh sb="4" eb="5">
      <t>ズ</t>
    </rPh>
    <rPh sb="6" eb="9">
      <t>カネンド</t>
    </rPh>
    <phoneticPr fontId="2"/>
  </si>
  <si>
    <t>市　　民：　990円</t>
    <phoneticPr fontId="2"/>
  </si>
  <si>
    <t>市民以外：1,540円</t>
    <phoneticPr fontId="2"/>
  </si>
  <si>
    <t>国土基本図(任意位置)</t>
    <rPh sb="0" eb="2">
      <t>コクド</t>
    </rPh>
    <rPh sb="2" eb="4">
      <t>キホン</t>
    </rPh>
    <rPh sb="4" eb="5">
      <t>ズ</t>
    </rPh>
    <rPh sb="6" eb="8">
      <t>ニンイ</t>
    </rPh>
    <rPh sb="8" eb="10">
      <t>イチ</t>
    </rPh>
    <phoneticPr fontId="2"/>
  </si>
  <si>
    <t>図面番号(※)</t>
    <rPh sb="0" eb="2">
      <t>ズメン</t>
    </rPh>
    <rPh sb="2" eb="4">
      <t>バンゴウ</t>
    </rPh>
    <phoneticPr fontId="2"/>
  </si>
  <si>
    <t>枚数</t>
    <rPh sb="0" eb="1">
      <t>マイ</t>
    </rPh>
    <rPh sb="1" eb="2">
      <t>スウ</t>
    </rPh>
    <phoneticPr fontId="2"/>
  </si>
  <si>
    <t>枚数</t>
    <phoneticPr fontId="2"/>
  </si>
  <si>
    <t>紙</t>
    <rPh sb="0" eb="1">
      <t>カミ</t>
    </rPh>
    <phoneticPr fontId="2"/>
  </si>
  <si>
    <t>過年度</t>
    <rPh sb="0" eb="3">
      <t>カネンド</t>
    </rPh>
    <phoneticPr fontId="2"/>
  </si>
  <si>
    <t>任意位置</t>
    <rPh sb="0" eb="2">
      <t>ニンイ</t>
    </rPh>
    <rPh sb="2" eb="4">
      <t>イチ</t>
    </rPh>
    <phoneticPr fontId="2"/>
  </si>
  <si>
    <t>任意位置</t>
    <rPh sb="0" eb="4">
      <t>ニンイイチ</t>
    </rPh>
    <phoneticPr fontId="2"/>
  </si>
  <si>
    <t>※任意位置の場合、範囲は別紙のとおり</t>
    <rPh sb="1" eb="3">
      <t>ニンイ</t>
    </rPh>
    <rPh sb="3" eb="5">
      <t>イチ</t>
    </rPh>
    <rPh sb="6" eb="8">
      <t>バアイ</t>
    </rPh>
    <rPh sb="9" eb="11">
      <t>ハンイ</t>
    </rPh>
    <rPh sb="12" eb="14">
      <t>ベッシ</t>
    </rPh>
    <phoneticPr fontId="2"/>
  </si>
  <si>
    <t>国土基本図(中央)</t>
    <rPh sb="0" eb="2">
      <t>コクド</t>
    </rPh>
    <rPh sb="2" eb="4">
      <t>キホン</t>
    </rPh>
    <rPh sb="4" eb="5">
      <t>ズ</t>
    </rPh>
    <rPh sb="6" eb="8">
      <t>チュウオウ</t>
    </rPh>
    <phoneticPr fontId="2"/>
  </si>
  <si>
    <t>PDF</t>
    <phoneticPr fontId="2"/>
  </si>
  <si>
    <t>：現況(1/2,500)</t>
    <phoneticPr fontId="2"/>
  </si>
  <si>
    <t>市　　民： 8,800円</t>
    <phoneticPr fontId="2"/>
  </si>
  <si>
    <t>DXF</t>
    <phoneticPr fontId="2"/>
  </si>
  <si>
    <t>市民以外： 9,900円</t>
    <phoneticPr fontId="2"/>
  </si>
  <si>
    <t>国土基本図(東部)</t>
    <rPh sb="0" eb="2">
      <t>コクド</t>
    </rPh>
    <rPh sb="2" eb="4">
      <t>キホン</t>
    </rPh>
    <rPh sb="4" eb="5">
      <t>ズ</t>
    </rPh>
    <rPh sb="6" eb="8">
      <t>トウブ</t>
    </rPh>
    <phoneticPr fontId="2"/>
  </si>
  <si>
    <t>PDF</t>
  </si>
  <si>
    <t>市　　民：12,100円</t>
    <phoneticPr fontId="2"/>
  </si>
  <si>
    <t>DXF</t>
  </si>
  <si>
    <t>市民以外：13,200円</t>
    <phoneticPr fontId="2"/>
  </si>
  <si>
    <t>国土基本図(西部)</t>
    <rPh sb="0" eb="2">
      <t>コクド</t>
    </rPh>
    <rPh sb="2" eb="4">
      <t>キホン</t>
    </rPh>
    <rPh sb="4" eb="5">
      <t>ズ</t>
    </rPh>
    <rPh sb="6" eb="8">
      <t>セイブ</t>
    </rPh>
    <phoneticPr fontId="2"/>
  </si>
  <si>
    <t>市　　民： 7,700円</t>
    <phoneticPr fontId="2"/>
  </si>
  <si>
    <t>市民以外： 8,800円</t>
    <phoneticPr fontId="2"/>
  </si>
  <si>
    <t>国土基本図(南部)</t>
    <rPh sb="0" eb="2">
      <t>コクド</t>
    </rPh>
    <rPh sb="2" eb="4">
      <t>キホン</t>
    </rPh>
    <rPh sb="4" eb="5">
      <t>ズ</t>
    </rPh>
    <rPh sb="6" eb="8">
      <t>ナンブ</t>
    </rPh>
    <phoneticPr fontId="2"/>
  </si>
  <si>
    <t>市　　民： 9,900円</t>
    <phoneticPr fontId="2"/>
  </si>
  <si>
    <t>市民以外：11,000円</t>
    <phoneticPr fontId="2"/>
  </si>
  <si>
    <t>国土基本図(北部)</t>
    <rPh sb="0" eb="2">
      <t>コクド</t>
    </rPh>
    <rPh sb="2" eb="4">
      <t>キホン</t>
    </rPh>
    <rPh sb="4" eb="5">
      <t>ズ</t>
    </rPh>
    <rPh sb="6" eb="8">
      <t>ホクブ</t>
    </rPh>
    <phoneticPr fontId="2"/>
  </si>
  <si>
    <t>市　　民：13,200円</t>
    <phoneticPr fontId="2"/>
  </si>
  <si>
    <t>市民以外：14,300円</t>
    <phoneticPr fontId="2"/>
  </si>
  <si>
    <t>国土基本図(河辺)</t>
    <rPh sb="0" eb="2">
      <t>コクド</t>
    </rPh>
    <rPh sb="2" eb="4">
      <t>キホン</t>
    </rPh>
    <rPh sb="4" eb="5">
      <t>ズ</t>
    </rPh>
    <rPh sb="6" eb="8">
      <t>カワベ</t>
    </rPh>
    <phoneticPr fontId="2"/>
  </si>
  <si>
    <t>国土基本図(雄和)</t>
    <rPh sb="0" eb="2">
      <t>コクド</t>
    </rPh>
    <rPh sb="2" eb="4">
      <t>キホン</t>
    </rPh>
    <rPh sb="4" eb="5">
      <t>ズ</t>
    </rPh>
    <rPh sb="6" eb="8">
      <t>ユウワ</t>
    </rPh>
    <phoneticPr fontId="2"/>
  </si>
  <si>
    <t>市民以外： 6,600円</t>
    <phoneticPr fontId="2"/>
  </si>
  <si>
    <t>市民以外： 7,700円</t>
    <phoneticPr fontId="2"/>
  </si>
  <si>
    <t>合　 計</t>
    <phoneticPr fontId="2"/>
  </si>
  <si>
    <t>(円)</t>
    <phoneticPr fontId="2"/>
  </si>
  <si>
    <t>税率</t>
    <phoneticPr fontId="2"/>
  </si>
  <si>
    <t>税抜金額</t>
    <phoneticPr fontId="2"/>
  </si>
  <si>
    <t>10％</t>
    <phoneticPr fontId="2"/>
  </si>
  <si>
    <t>消費税額</t>
    <phoneticPr fontId="2"/>
  </si>
  <si>
    <t>領収印</t>
    <rPh sb="0" eb="2">
      <t>リョウシュウ</t>
    </rPh>
    <rPh sb="2" eb="3">
      <t>イン</t>
    </rPh>
    <phoneticPr fontId="2"/>
  </si>
  <si>
    <t>□</t>
  </si>
  <si>
    <t>着色されたセルに必要事項を入力してください。
（緑色セルは必須、水色セルは必要な箇所のみ）
※金額は自動入力されます</t>
    <rPh sb="0" eb="2">
      <t>チャクショク</t>
    </rPh>
    <rPh sb="8" eb="10">
      <t>ヒツヨウ</t>
    </rPh>
    <rPh sb="10" eb="12">
      <t>ジコウ</t>
    </rPh>
    <rPh sb="13" eb="15">
      <t>ニュウリョク</t>
    </rPh>
    <rPh sb="24" eb="26">
      <t>ミドリイロ</t>
    </rPh>
    <rPh sb="29" eb="31">
      <t>ヒッス</t>
    </rPh>
    <rPh sb="32" eb="34">
      <t>ミズイロ</t>
    </rPh>
    <rPh sb="37" eb="39">
      <t>ヒツヨウ</t>
    </rPh>
    <rPh sb="40" eb="42">
      <t>カショ</t>
    </rPh>
    <rPh sb="47" eb="49">
      <t>キンガク</t>
    </rPh>
    <rPh sb="50" eb="52">
      <t>ジドウ</t>
    </rPh>
    <rPh sb="52" eb="5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</si>
</sst>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 &quot;"/>
    <numFmt numFmtId="177" formatCode="0_);[Red]\(0\)"/>
  </numFmts>
  <fonts count="15"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2"/>
      <color theme="1"/>
      <name val="游ゴシック"/>
      <family val="2"/>
      <charset val="128"/>
      <scheme val="minor"/>
    </font>
    <font>
      <sz val="11"/>
      <color theme="1"/>
      <name val="ＭＳ 明朝"/>
      <family val="1"/>
      <charset val="128"/>
    </font>
    <font>
      <sz val="14"/>
      <color theme="1"/>
      <name val="ＭＳ ゴシック"/>
      <family val="3"/>
      <charset val="128"/>
    </font>
    <font>
      <sz val="14"/>
      <color theme="1"/>
      <name val="游ゴシック"/>
      <family val="2"/>
      <charset val="128"/>
      <scheme val="minor"/>
    </font>
    <font>
      <sz val="12"/>
      <color theme="1"/>
      <name val="ＭＳ ゴシック"/>
      <family val="3"/>
      <charset val="128"/>
    </font>
    <font>
      <sz val="11"/>
      <color theme="1"/>
      <name val="ＭＳ ゴシック"/>
      <family val="3"/>
      <charset val="128"/>
    </font>
    <font>
      <sz val="9"/>
      <color theme="1"/>
      <name val="ＭＳ 明朝"/>
      <family val="1"/>
      <charset val="128"/>
    </font>
    <font>
      <sz val="11"/>
      <name val="ＭＳ 明朝"/>
      <family val="1"/>
      <charset val="128"/>
    </font>
    <font>
      <sz val="10"/>
      <color theme="1"/>
      <name val="ＭＳ 明朝"/>
      <family val="1"/>
      <charset val="128"/>
    </font>
    <font>
      <b/>
      <sz val="14"/>
      <color theme="1"/>
      <name val="ＭＳ 明朝"/>
      <family val="1"/>
      <charset val="128"/>
    </font>
    <font>
      <sz val="11"/>
      <color theme="1"/>
      <name val="游ゴシック Light"/>
      <family val="3"/>
      <charset val="128"/>
      <scheme val="major"/>
    </font>
    <font>
      <sz val="14"/>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220">
    <xf numFmtId="0" fontId="0" fillId="0" borderId="0" xfId="0">
      <alignment vertical="center"/>
    </xf>
    <xf numFmtId="0" fontId="3" fillId="0" borderId="0" xfId="0" applyFont="1" applyFill="1" applyBorder="1" applyAlignment="1" applyProtection="1">
      <alignment vertical="center"/>
    </xf>
    <xf numFmtId="0" fontId="4" fillId="0" borderId="0" xfId="0" applyFont="1" applyFill="1" applyAlignment="1" applyProtection="1">
      <alignment vertical="center"/>
    </xf>
    <xf numFmtId="0" fontId="6" fillId="0" borderId="0" xfId="0" applyFont="1" applyFill="1" applyBorder="1" applyAlignment="1" applyProtection="1">
      <alignment vertical="center"/>
    </xf>
    <xf numFmtId="0" fontId="7" fillId="0" borderId="0" xfId="0" applyFont="1" applyFill="1" applyAlignment="1" applyProtection="1">
      <alignment vertical="center"/>
    </xf>
    <xf numFmtId="0" fontId="4" fillId="0" borderId="1" xfId="0" applyFont="1" applyFill="1" applyBorder="1" applyAlignment="1" applyProtection="1">
      <alignment horizontal="center"/>
    </xf>
    <xf numFmtId="0" fontId="5" fillId="0" borderId="0" xfId="0" applyFont="1" applyFill="1" applyBorder="1" applyAlignment="1" applyProtection="1">
      <alignment horizontal="center"/>
    </xf>
    <xf numFmtId="0" fontId="8" fillId="0" borderId="0" xfId="0" applyFont="1" applyFill="1" applyAlignment="1" applyProtection="1">
      <alignment vertical="center"/>
    </xf>
    <xf numFmtId="0" fontId="4" fillId="0" borderId="0"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1" fillId="0" borderId="3"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2" xfId="0" applyFont="1" applyFill="1" applyBorder="1" applyAlignment="1" applyProtection="1">
      <alignment horizontal="left" vertical="center"/>
    </xf>
    <xf numFmtId="0" fontId="7" fillId="0" borderId="3" xfId="0" applyFont="1" applyFill="1" applyBorder="1" applyAlignment="1" applyProtection="1">
      <alignment vertical="center"/>
    </xf>
    <xf numFmtId="0" fontId="7" fillId="0" borderId="0" xfId="0" applyFont="1" applyFill="1" applyBorder="1" applyAlignment="1" applyProtection="1">
      <alignment horizontal="center" vertical="center" shrinkToFi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textRotation="255"/>
    </xf>
    <xf numFmtId="0" fontId="1"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shrinkToFit="1"/>
    </xf>
    <xf numFmtId="0" fontId="7" fillId="0" borderId="0" xfId="0" applyNumberFormat="1" applyFont="1" applyFill="1" applyBorder="1" applyAlignment="1" applyProtection="1">
      <alignment horizontal="center" vertical="center"/>
    </xf>
    <xf numFmtId="0" fontId="4" fillId="0" borderId="5"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shrinkToFit="1"/>
    </xf>
    <xf numFmtId="0" fontId="9" fillId="0" borderId="5" xfId="0" applyFont="1" applyFill="1" applyBorder="1" applyAlignment="1" applyProtection="1">
      <alignment vertical="center" shrinkToFit="1"/>
    </xf>
    <xf numFmtId="0" fontId="9" fillId="0" borderId="6" xfId="0" applyFont="1" applyFill="1" applyBorder="1" applyAlignment="1" applyProtection="1">
      <alignment vertical="center" shrinkToFit="1"/>
    </xf>
    <xf numFmtId="0" fontId="9" fillId="0" borderId="1" xfId="0" applyFont="1" applyFill="1" applyBorder="1" applyAlignment="1" applyProtection="1">
      <alignment vertical="center" shrinkToFit="1"/>
    </xf>
    <xf numFmtId="0" fontId="9" fillId="0" borderId="9" xfId="0" applyFont="1" applyFill="1" applyBorder="1" applyAlignment="1" applyProtection="1">
      <alignment vertical="center" shrinkToFit="1"/>
    </xf>
    <xf numFmtId="0" fontId="1" fillId="0" borderId="0" xfId="0" applyFont="1" applyFill="1" applyBorder="1" applyAlignment="1" applyProtection="1">
      <alignment horizontal="center" vertical="center" wrapText="1" shrinkToFit="1"/>
    </xf>
    <xf numFmtId="0" fontId="4" fillId="0" borderId="3" xfId="0" applyFont="1" applyFill="1" applyBorder="1" applyAlignment="1" applyProtection="1">
      <alignment horizontal="center" vertical="center" shrinkToFit="1"/>
    </xf>
    <xf numFmtId="0" fontId="4" fillId="0" borderId="3" xfId="0" applyFont="1" applyFill="1" applyBorder="1" applyAlignment="1" applyProtection="1">
      <alignment horizontal="left" vertical="center" shrinkToFit="1"/>
    </xf>
    <xf numFmtId="0" fontId="4" fillId="0" borderId="3" xfId="0" applyNumberFormat="1" applyFont="1" applyFill="1" applyBorder="1" applyAlignment="1" applyProtection="1">
      <alignment horizontal="center" vertical="center" shrinkToFit="1"/>
    </xf>
    <xf numFmtId="0" fontId="4" fillId="0" borderId="3" xfId="0" applyNumberFormat="1" applyFont="1" applyFill="1" applyBorder="1" applyAlignment="1" applyProtection="1">
      <alignment horizontal="left" vertical="center" shrinkToFit="1"/>
    </xf>
    <xf numFmtId="0" fontId="1" fillId="0" borderId="1" xfId="0" applyFont="1" applyFill="1" applyBorder="1" applyAlignment="1" applyProtection="1">
      <alignment horizontal="center" vertical="center" textRotation="255"/>
    </xf>
    <xf numFmtId="0" fontId="1" fillId="0" borderId="1"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4" fillId="0" borderId="1" xfId="0" applyFont="1" applyBorder="1" applyAlignment="1">
      <alignment horizontal="left" vertical="center" shrinkToFit="1"/>
    </xf>
    <xf numFmtId="0" fontId="1" fillId="0" borderId="0"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176" fontId="10"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1" fillId="0" borderId="0" xfId="0" applyNumberFormat="1" applyFont="1" applyFill="1" applyBorder="1" applyAlignment="1" applyProtection="1">
      <alignment horizontal="center" vertical="center"/>
    </xf>
    <xf numFmtId="0" fontId="11" fillId="0" borderId="5" xfId="0" applyFont="1" applyFill="1" applyBorder="1" applyAlignment="1" applyProtection="1">
      <alignment horizontal="left" vertical="center" shrinkToFit="1"/>
    </xf>
    <xf numFmtId="0" fontId="4" fillId="0" borderId="5"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4" fillId="0" borderId="10"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10" xfId="0" applyFont="1" applyFill="1" applyBorder="1" applyAlignment="1" applyProtection="1">
      <alignment vertical="top"/>
    </xf>
    <xf numFmtId="0" fontId="4" fillId="0" borderId="0" xfId="0" applyFont="1" applyFill="1" applyBorder="1" applyAlignment="1" applyProtection="1">
      <alignment vertical="top"/>
    </xf>
    <xf numFmtId="0" fontId="4" fillId="0" borderId="8" xfId="0" applyFont="1" applyFill="1" applyBorder="1" applyAlignment="1" applyProtection="1">
      <alignment vertical="top"/>
    </xf>
    <xf numFmtId="0" fontId="4" fillId="0" borderId="1" xfId="0" applyFont="1" applyFill="1" applyBorder="1" applyAlignment="1" applyProtection="1">
      <alignment vertical="top"/>
    </xf>
    <xf numFmtId="0" fontId="13" fillId="0" borderId="0" xfId="0" applyFont="1" applyFill="1" applyAlignment="1" applyProtection="1">
      <alignment vertical="center"/>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4" fillId="0" borderId="12" xfId="0" applyFont="1" applyFill="1" applyBorder="1" applyAlignment="1" applyProtection="1">
      <alignment vertical="center"/>
    </xf>
    <xf numFmtId="0" fontId="7" fillId="0" borderId="18" xfId="0" applyFont="1" applyFill="1" applyBorder="1" applyAlignment="1" applyProtection="1">
      <alignment horizontal="center" vertical="center"/>
    </xf>
    <xf numFmtId="0" fontId="4" fillId="0" borderId="2" xfId="0" applyFont="1" applyFill="1" applyBorder="1" applyAlignment="1" applyProtection="1">
      <alignment vertical="center"/>
    </xf>
    <xf numFmtId="0" fontId="4" fillId="0" borderId="10" xfId="0" applyFont="1" applyFill="1" applyBorder="1" applyAlignment="1" applyProtection="1">
      <alignment vertical="center"/>
    </xf>
    <xf numFmtId="177" fontId="4" fillId="0" borderId="0" xfId="0" applyNumberFormat="1" applyFont="1" applyFill="1" applyBorder="1" applyAlignment="1" applyProtection="1">
      <alignment vertical="center"/>
    </xf>
    <xf numFmtId="0" fontId="1" fillId="0" borderId="2"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4" xfId="0" applyFont="1" applyFill="1" applyBorder="1" applyAlignment="1" applyProtection="1">
      <alignment horizontal="center" vertical="center" textRotation="255"/>
    </xf>
    <xf numFmtId="0" fontId="1" fillId="0" borderId="6" xfId="0" applyFont="1" applyFill="1" applyBorder="1" applyAlignment="1" applyProtection="1">
      <alignment horizontal="center" vertical="center" textRotation="255"/>
    </xf>
    <xf numFmtId="0" fontId="1" fillId="0" borderId="10" xfId="0" applyFont="1" applyFill="1" applyBorder="1" applyAlignment="1" applyProtection="1">
      <alignment horizontal="center" vertical="center" textRotation="255"/>
    </xf>
    <xf numFmtId="0" fontId="1" fillId="0" borderId="11" xfId="0" applyFont="1" applyFill="1" applyBorder="1" applyAlignment="1" applyProtection="1">
      <alignment horizontal="center" vertical="center" textRotation="255"/>
    </xf>
    <xf numFmtId="0" fontId="1" fillId="0" borderId="8" xfId="0" applyFont="1" applyFill="1" applyBorder="1" applyAlignment="1" applyProtection="1">
      <alignment horizontal="center" vertical="center" textRotation="255"/>
    </xf>
    <xf numFmtId="0" fontId="1" fillId="0" borderId="9" xfId="0" applyFont="1" applyFill="1" applyBorder="1" applyAlignment="1" applyProtection="1">
      <alignment horizontal="center" vertical="center" textRotation="255"/>
    </xf>
    <xf numFmtId="0" fontId="7" fillId="0" borderId="8"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9" xfId="0"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xf>
    <xf numFmtId="0" fontId="1" fillId="0" borderId="3" xfId="0" applyFont="1" applyFill="1" applyBorder="1" applyAlignment="1" applyProtection="1">
      <alignment horizontal="left"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0" xfId="0" applyFont="1" applyFill="1" applyAlignment="1" applyProtection="1">
      <alignment vertical="center"/>
    </xf>
    <xf numFmtId="0" fontId="3" fillId="0" borderId="0" xfId="0" applyFont="1" applyFill="1" applyAlignment="1" applyProtection="1">
      <alignment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5" fillId="0" borderId="1" xfId="0" applyFont="1" applyFill="1" applyBorder="1" applyAlignment="1" applyProtection="1">
      <alignment horizontal="center"/>
    </xf>
    <xf numFmtId="0" fontId="4" fillId="0" borderId="0" xfId="0" applyFont="1" applyFill="1" applyAlignment="1" applyProtection="1">
      <alignment horizontal="center" vertical="center"/>
    </xf>
    <xf numFmtId="0" fontId="1" fillId="0" borderId="1" xfId="0" applyFont="1" applyFill="1" applyBorder="1" applyAlignment="1" applyProtection="1">
      <alignment horizontal="left" vertical="center" indent="1"/>
    </xf>
    <xf numFmtId="0" fontId="4" fillId="0" borderId="1" xfId="0" applyNumberFormat="1" applyFont="1" applyFill="1" applyBorder="1" applyAlignment="1" applyProtection="1">
      <alignment horizontal="left" vertical="center" wrapText="1"/>
    </xf>
    <xf numFmtId="0" fontId="1"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0" fontId="1" fillId="0" borderId="6" xfId="0" applyFont="1" applyFill="1" applyBorder="1" applyAlignment="1" applyProtection="1">
      <alignment horizontal="left" vertical="center"/>
    </xf>
    <xf numFmtId="0" fontId="1" fillId="0" borderId="8" xfId="0"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9" xfId="0"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1" fillId="0" borderId="12"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1" fillId="0" borderId="7"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 fillId="0" borderId="4" xfId="0" applyFont="1" applyFill="1" applyBorder="1" applyAlignment="1" applyProtection="1">
      <alignment horizontal="left" vertical="center" shrinkToFit="1"/>
    </xf>
    <xf numFmtId="0" fontId="1" fillId="0" borderId="5" xfId="0" applyFont="1" applyFill="1" applyBorder="1" applyAlignment="1" applyProtection="1">
      <alignment horizontal="left" vertical="center" shrinkToFit="1"/>
    </xf>
    <xf numFmtId="0" fontId="1" fillId="0" borderId="6" xfId="0" applyFont="1" applyFill="1" applyBorder="1" applyAlignment="1" applyProtection="1">
      <alignment horizontal="left" vertical="center" shrinkToFit="1"/>
    </xf>
    <xf numFmtId="0" fontId="1" fillId="0" borderId="8" xfId="0" applyFont="1" applyFill="1" applyBorder="1" applyAlignment="1" applyProtection="1">
      <alignment horizontal="left" vertical="center" shrinkToFit="1"/>
    </xf>
    <xf numFmtId="0" fontId="1" fillId="0" borderId="1" xfId="0" applyFont="1" applyFill="1" applyBorder="1" applyAlignment="1" applyProtection="1">
      <alignment horizontal="left" vertical="center" shrinkToFit="1"/>
    </xf>
    <xf numFmtId="0" fontId="1" fillId="0" borderId="9" xfId="0" applyFont="1" applyFill="1" applyBorder="1" applyAlignment="1" applyProtection="1">
      <alignment horizontal="left" vertical="center" shrinkToFit="1"/>
    </xf>
    <xf numFmtId="0" fontId="7" fillId="0" borderId="4"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4" fillId="0" borderId="12" xfId="0"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textRotation="255"/>
    </xf>
    <xf numFmtId="0" fontId="1" fillId="0" borderId="14" xfId="0"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left" vertical="center" wrapText="1"/>
    </xf>
    <xf numFmtId="0" fontId="7" fillId="0" borderId="1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4" xfId="0" applyFont="1" applyFill="1" applyBorder="1" applyAlignment="1" applyProtection="1">
      <alignment horizontal="left" vertical="center" shrinkToFit="1"/>
    </xf>
    <xf numFmtId="0" fontId="9" fillId="0" borderId="5" xfId="0" applyFont="1" applyFill="1" applyBorder="1" applyAlignment="1" applyProtection="1">
      <alignment horizontal="left" vertical="center" shrinkToFit="1"/>
    </xf>
    <xf numFmtId="0" fontId="9" fillId="0" borderId="8"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176" fontId="4" fillId="0" borderId="5"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shrinkToFit="1"/>
    </xf>
    <xf numFmtId="0" fontId="9" fillId="0"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shrinkToFit="1"/>
    </xf>
    <xf numFmtId="0" fontId="4" fillId="0" borderId="7" xfId="0" applyNumberFormat="1" applyFont="1" applyFill="1" applyBorder="1" applyAlignment="1" applyProtection="1">
      <alignment horizontal="left" vertical="center" shrinkToFit="1"/>
    </xf>
    <xf numFmtId="0" fontId="1" fillId="0" borderId="14" xfId="0" applyFont="1" applyFill="1" applyBorder="1" applyAlignment="1" applyProtection="1">
      <alignment horizontal="center" vertical="center" wrapText="1" shrinkToFit="1"/>
    </xf>
    <xf numFmtId="0" fontId="1" fillId="0" borderId="12" xfId="0" applyFont="1" applyFill="1" applyBorder="1" applyAlignment="1" applyProtection="1">
      <alignment horizontal="center" vertical="center" wrapText="1" shrinkToFit="1"/>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1" fillId="0" borderId="3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3" fillId="0" borderId="13" xfId="0" applyFont="1" applyFill="1" applyBorder="1" applyAlignment="1" applyProtection="1">
      <alignment horizontal="center" vertical="center" shrinkToFit="1"/>
    </xf>
    <xf numFmtId="176" fontId="10" fillId="0" borderId="1" xfId="0" applyNumberFormat="1" applyFont="1" applyFill="1" applyBorder="1" applyAlignment="1" applyProtection="1">
      <alignment horizontal="left" vertical="center" wrapText="1"/>
    </xf>
    <xf numFmtId="0" fontId="1" fillId="0" borderId="4"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shrinkToFit="1"/>
    </xf>
    <xf numFmtId="0" fontId="1" fillId="0" borderId="1" xfId="0" applyFont="1" applyFill="1" applyBorder="1" applyAlignment="1" applyProtection="1">
      <alignment horizontal="center" vertical="center" shrinkToFit="1"/>
    </xf>
    <xf numFmtId="176" fontId="10" fillId="0" borderId="5" xfId="0" applyNumberFormat="1" applyFont="1" applyFill="1" applyBorder="1" applyAlignment="1" applyProtection="1">
      <alignment horizontal="left" vertical="center" wrapText="1"/>
    </xf>
    <xf numFmtId="0" fontId="7" fillId="0" borderId="1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1" fillId="0" borderId="8"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top" shrinkToFit="1"/>
    </xf>
    <xf numFmtId="49" fontId="1" fillId="0" borderId="0" xfId="0" applyNumberFormat="1" applyFont="1" applyFill="1" applyBorder="1" applyAlignment="1" applyProtection="1">
      <alignment horizontal="center" vertical="top"/>
    </xf>
    <xf numFmtId="0" fontId="12" fillId="0" borderId="15"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1" fillId="0" borderId="16" xfId="0" applyFont="1" applyFill="1" applyBorder="1" applyAlignment="1" applyProtection="1">
      <alignment horizontal="center" vertical="center"/>
    </xf>
    <xf numFmtId="49" fontId="1" fillId="0" borderId="0" xfId="0" applyNumberFormat="1" applyFont="1" applyFill="1" applyBorder="1" applyAlignment="1" applyProtection="1">
      <alignment horizontal="center" shrinkToFit="1"/>
    </xf>
    <xf numFmtId="49" fontId="1" fillId="0" borderId="0" xfId="0" applyNumberFormat="1" applyFont="1" applyFill="1" applyBorder="1" applyAlignment="1" applyProtection="1">
      <alignment horizont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12" fillId="0" borderId="22"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12" fillId="0" borderId="28" xfId="0" applyFont="1" applyFill="1" applyBorder="1" applyAlignment="1" applyProtection="1">
      <alignment horizontal="center" vertical="center" wrapText="1"/>
    </xf>
    <xf numFmtId="0" fontId="12" fillId="0" borderId="29" xfId="0" applyFont="1" applyFill="1" applyBorder="1" applyAlignment="1" applyProtection="1">
      <alignment horizontal="center" vertical="center" wrapText="1"/>
    </xf>
    <xf numFmtId="0" fontId="7" fillId="3" borderId="3"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3" xfId="0"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wrapText="1"/>
      <protection locked="0"/>
    </xf>
    <xf numFmtId="176" fontId="4" fillId="2" borderId="5" xfId="0" applyNumberFormat="1"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center" vertical="center" wrapText="1"/>
      <protection locked="0"/>
    </xf>
    <xf numFmtId="0" fontId="7" fillId="2" borderId="12" xfId="0" applyNumberFormat="1" applyFont="1" applyFill="1" applyBorder="1" applyAlignment="1" applyProtection="1">
      <alignment horizontal="center" vertical="center"/>
      <protection locked="0"/>
    </xf>
    <xf numFmtId="0" fontId="4" fillId="2" borderId="5"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2" borderId="2" xfId="0" applyFont="1" applyFill="1" applyBorder="1" applyAlignment="1" applyProtection="1">
      <alignment horizontal="right" vertical="center" wrapText="1" shrinkToFit="1"/>
      <protection locked="0"/>
    </xf>
    <xf numFmtId="0" fontId="4" fillId="2" borderId="2" xfId="0" applyFont="1" applyFill="1" applyBorder="1" applyAlignment="1" applyProtection="1">
      <alignment horizontal="right" vertical="center" shrinkToFit="1"/>
      <protection locked="0"/>
    </xf>
    <xf numFmtId="0" fontId="7" fillId="2" borderId="2" xfId="0" applyNumberFormat="1"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protection locked="0"/>
    </xf>
    <xf numFmtId="0" fontId="7" fillId="2" borderId="7"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176" fontId="10" fillId="2" borderId="4" xfId="0" applyNumberFormat="1" applyFont="1" applyFill="1" applyBorder="1" applyAlignment="1" applyProtection="1">
      <alignment horizontal="center" vertical="center" wrapText="1"/>
      <protection locked="0"/>
    </xf>
    <xf numFmtId="176" fontId="10" fillId="2" borderId="5" xfId="0" applyNumberFormat="1" applyFont="1" applyFill="1" applyBorder="1" applyAlignment="1" applyProtection="1">
      <alignment horizontal="center" vertical="center" wrapText="1"/>
      <protection locked="0"/>
    </xf>
    <xf numFmtId="0" fontId="0" fillId="2" borderId="8"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176" fontId="10" fillId="2" borderId="8" xfId="0" applyNumberFormat="1" applyFont="1" applyFill="1" applyBorder="1" applyAlignment="1" applyProtection="1">
      <alignment horizontal="center" vertical="center" wrapText="1"/>
      <protection locked="0"/>
    </xf>
    <xf numFmtId="176" fontId="10" fillId="2" borderId="1"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vertical="center" shrinkToFit="1"/>
      <protection locked="0"/>
    </xf>
    <xf numFmtId="0" fontId="7" fillId="2" borderId="4" xfId="0" applyFont="1" applyFill="1" applyBorder="1" applyAlignment="1" applyProtection="1">
      <alignment horizontal="left" vertical="top" shrinkToFit="1"/>
      <protection locked="0"/>
    </xf>
    <xf numFmtId="0" fontId="7" fillId="2" borderId="5"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0" xfId="0" applyFont="1" applyFill="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0</xdr:colOff>
      <xdr:row>51</xdr:row>
      <xdr:rowOff>0</xdr:rowOff>
    </xdr:from>
    <xdr:to>
      <xdr:col>27</xdr:col>
      <xdr:colOff>0</xdr:colOff>
      <xdr:row>51</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6553200" y="10906125"/>
          <a:ext cx="154305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10</xdr:row>
      <xdr:rowOff>0</xdr:rowOff>
    </xdr:from>
    <xdr:to>
      <xdr:col>22</xdr:col>
      <xdr:colOff>0</xdr:colOff>
      <xdr:row>14</xdr:row>
      <xdr:rowOff>7327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810375" y="2962275"/>
          <a:ext cx="0" cy="655027"/>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10</xdr:row>
      <xdr:rowOff>0</xdr:rowOff>
    </xdr:from>
    <xdr:to>
      <xdr:col>23</xdr:col>
      <xdr:colOff>0</xdr:colOff>
      <xdr:row>14</xdr:row>
      <xdr:rowOff>7327</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15735" y="2991971"/>
          <a:ext cx="0" cy="634856"/>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10</xdr:row>
      <xdr:rowOff>0</xdr:rowOff>
    </xdr:from>
    <xdr:to>
      <xdr:col>25</xdr:col>
      <xdr:colOff>0</xdr:colOff>
      <xdr:row>14</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581900" y="2962275"/>
          <a:ext cx="0" cy="64770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10</xdr:row>
      <xdr:rowOff>0</xdr:rowOff>
    </xdr:from>
    <xdr:to>
      <xdr:col>26</xdr:col>
      <xdr:colOff>0</xdr:colOff>
      <xdr:row>14</xdr:row>
      <xdr:rowOff>7327</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7839075" y="2962275"/>
          <a:ext cx="0" cy="655027"/>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71005</xdr:colOff>
      <xdr:row>48</xdr:row>
      <xdr:rowOff>100445</xdr:rowOff>
    </xdr:from>
    <xdr:to>
      <xdr:col>12</xdr:col>
      <xdr:colOff>204355</xdr:colOff>
      <xdr:row>49</xdr:row>
      <xdr:rowOff>243321</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95255" y="10054070"/>
          <a:ext cx="390525" cy="47625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22</xdr:col>
      <xdr:colOff>0</xdr:colOff>
      <xdr:row>31</xdr:row>
      <xdr:rowOff>0</xdr:rowOff>
    </xdr:from>
    <xdr:to>
      <xdr:col>22</xdr:col>
      <xdr:colOff>0</xdr:colOff>
      <xdr:row>33</xdr:row>
      <xdr:rowOff>9525</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6810375" y="7115175"/>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31</xdr:row>
      <xdr:rowOff>0</xdr:rowOff>
    </xdr:from>
    <xdr:to>
      <xdr:col>23</xdr:col>
      <xdr:colOff>0</xdr:colOff>
      <xdr:row>33</xdr:row>
      <xdr:rowOff>9525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7067550" y="7115175"/>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31</xdr:row>
      <xdr:rowOff>0</xdr:rowOff>
    </xdr:from>
    <xdr:to>
      <xdr:col>25</xdr:col>
      <xdr:colOff>0</xdr:colOff>
      <xdr:row>33</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7581900" y="71151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256189</xdr:colOff>
      <xdr:row>31</xdr:row>
      <xdr:rowOff>0</xdr:rowOff>
    </xdr:from>
    <xdr:to>
      <xdr:col>25</xdr:col>
      <xdr:colOff>256189</xdr:colOff>
      <xdr:row>33</xdr:row>
      <xdr:rowOff>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7838089" y="71151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47</xdr:row>
      <xdr:rowOff>0</xdr:rowOff>
    </xdr:from>
    <xdr:to>
      <xdr:col>22</xdr:col>
      <xdr:colOff>0</xdr:colOff>
      <xdr:row>50</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6810375" y="9620250"/>
          <a:ext cx="0" cy="10001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47</xdr:row>
      <xdr:rowOff>0</xdr:rowOff>
    </xdr:from>
    <xdr:to>
      <xdr:col>23</xdr:col>
      <xdr:colOff>0</xdr:colOff>
      <xdr:row>50</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067550" y="9620250"/>
          <a:ext cx="0" cy="10001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47</xdr:row>
      <xdr:rowOff>0</xdr:rowOff>
    </xdr:from>
    <xdr:to>
      <xdr:col>25</xdr:col>
      <xdr:colOff>0</xdr:colOff>
      <xdr:row>50</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581900" y="9620250"/>
          <a:ext cx="0" cy="10001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47</xdr:row>
      <xdr:rowOff>0</xdr:rowOff>
    </xdr:from>
    <xdr:to>
      <xdr:col>26</xdr:col>
      <xdr:colOff>0</xdr:colOff>
      <xdr:row>50</xdr:row>
      <xdr:rowOff>0</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7839075" y="9620250"/>
          <a:ext cx="0" cy="10001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19</xdr:row>
      <xdr:rowOff>0</xdr:rowOff>
    </xdr:from>
    <xdr:to>
      <xdr:col>22</xdr:col>
      <xdr:colOff>0</xdr:colOff>
      <xdr:row>25</xdr:row>
      <xdr:rowOff>3554</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6810375" y="4781550"/>
          <a:ext cx="0" cy="97510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19</xdr:row>
      <xdr:rowOff>0</xdr:rowOff>
    </xdr:from>
    <xdr:to>
      <xdr:col>23</xdr:col>
      <xdr:colOff>0</xdr:colOff>
      <xdr:row>25</xdr:row>
      <xdr:rowOff>3554</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7067550" y="4781550"/>
          <a:ext cx="0" cy="97510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19</xdr:row>
      <xdr:rowOff>0</xdr:rowOff>
    </xdr:from>
    <xdr:to>
      <xdr:col>25</xdr:col>
      <xdr:colOff>0</xdr:colOff>
      <xdr:row>25</xdr:row>
      <xdr:rowOff>711</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7581900" y="4781550"/>
          <a:ext cx="0" cy="972261"/>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255895</xdr:colOff>
      <xdr:row>19</xdr:row>
      <xdr:rowOff>24848</xdr:rowOff>
    </xdr:from>
    <xdr:to>
      <xdr:col>25</xdr:col>
      <xdr:colOff>255895</xdr:colOff>
      <xdr:row>25</xdr:row>
      <xdr:rowOff>28402</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7837795" y="4806398"/>
          <a:ext cx="0" cy="97510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33</xdr:row>
      <xdr:rowOff>0</xdr:rowOff>
    </xdr:from>
    <xdr:to>
      <xdr:col>22</xdr:col>
      <xdr:colOff>0</xdr:colOff>
      <xdr:row>35</xdr:row>
      <xdr:rowOff>0</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6810375" y="743902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33</xdr:row>
      <xdr:rowOff>0</xdr:rowOff>
    </xdr:from>
    <xdr:to>
      <xdr:col>23</xdr:col>
      <xdr:colOff>0</xdr:colOff>
      <xdr:row>35</xdr:row>
      <xdr:rowOff>9525</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a:off x="7067550" y="7439025"/>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33</xdr:row>
      <xdr:rowOff>0</xdr:rowOff>
    </xdr:from>
    <xdr:to>
      <xdr:col>25</xdr:col>
      <xdr:colOff>0</xdr:colOff>
      <xdr:row>35</xdr:row>
      <xdr:rowOff>6569</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7581900" y="7439025"/>
          <a:ext cx="0" cy="330419"/>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33</xdr:row>
      <xdr:rowOff>0</xdr:rowOff>
    </xdr:from>
    <xdr:to>
      <xdr:col>26</xdr:col>
      <xdr:colOff>0</xdr:colOff>
      <xdr:row>34</xdr:row>
      <xdr:rowOff>0</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7839075" y="7439025"/>
          <a:ext cx="0" cy="1619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35</xdr:row>
      <xdr:rowOff>0</xdr:rowOff>
    </xdr:from>
    <xdr:to>
      <xdr:col>22</xdr:col>
      <xdr:colOff>0</xdr:colOff>
      <xdr:row>37</xdr:row>
      <xdr:rowOff>0</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6810375" y="77628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0</xdr:rowOff>
    </xdr:from>
    <xdr:to>
      <xdr:col>23</xdr:col>
      <xdr:colOff>0</xdr:colOff>
      <xdr:row>37</xdr:row>
      <xdr:rowOff>0</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7067550" y="77628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35</xdr:row>
      <xdr:rowOff>0</xdr:rowOff>
    </xdr:from>
    <xdr:to>
      <xdr:col>25</xdr:col>
      <xdr:colOff>0</xdr:colOff>
      <xdr:row>37</xdr:row>
      <xdr:rowOff>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7581900" y="77628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35</xdr:row>
      <xdr:rowOff>0</xdr:rowOff>
    </xdr:from>
    <xdr:to>
      <xdr:col>26</xdr:col>
      <xdr:colOff>0</xdr:colOff>
      <xdr:row>36</xdr:row>
      <xdr:rowOff>0</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7839075" y="7762875"/>
          <a:ext cx="0" cy="1619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37</xdr:row>
      <xdr:rowOff>0</xdr:rowOff>
    </xdr:from>
    <xdr:to>
      <xdr:col>22</xdr:col>
      <xdr:colOff>0</xdr:colOff>
      <xdr:row>38</xdr:row>
      <xdr:rowOff>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a:off x="6810375" y="8086725"/>
          <a:ext cx="0" cy="1619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23</xdr:col>
      <xdr:colOff>0</xdr:colOff>
      <xdr:row>39</xdr:row>
      <xdr:rowOff>9525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7067550" y="8086725"/>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37</xdr:row>
      <xdr:rowOff>0</xdr:rowOff>
    </xdr:from>
    <xdr:to>
      <xdr:col>25</xdr:col>
      <xdr:colOff>0</xdr:colOff>
      <xdr:row>39</xdr:row>
      <xdr:rowOff>6569</xdr:rowOff>
    </xdr:to>
    <xdr:cxnSp macro="">
      <xdr:nvCxnSpPr>
        <xdr:cNvPr id="55" name="直線コネクタ 54">
          <a:extLst>
            <a:ext uri="{FF2B5EF4-FFF2-40B4-BE49-F238E27FC236}">
              <a16:creationId xmlns:a16="http://schemas.microsoft.com/office/drawing/2014/main" id="{00000000-0008-0000-0000-000037000000}"/>
            </a:ext>
          </a:extLst>
        </xdr:cNvPr>
        <xdr:cNvCxnSpPr/>
      </xdr:nvCxnSpPr>
      <xdr:spPr>
        <a:xfrm>
          <a:off x="7581900" y="8086725"/>
          <a:ext cx="0" cy="330419"/>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37</xdr:row>
      <xdr:rowOff>0</xdr:rowOff>
    </xdr:from>
    <xdr:to>
      <xdr:col>26</xdr:col>
      <xdr:colOff>0</xdr:colOff>
      <xdr:row>38</xdr:row>
      <xdr:rowOff>0</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7839075" y="8086725"/>
          <a:ext cx="0" cy="1619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257175</xdr:colOff>
      <xdr:row>37</xdr:row>
      <xdr:rowOff>323850</xdr:rowOff>
    </xdr:from>
    <xdr:to>
      <xdr:col>21</xdr:col>
      <xdr:colOff>257175</xdr:colOff>
      <xdr:row>40</xdr:row>
      <xdr:rowOff>323850</xdr:rowOff>
    </xdr:to>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a:off x="6810375" y="8248650"/>
          <a:ext cx="0" cy="4857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39</xdr:row>
      <xdr:rowOff>0</xdr:rowOff>
    </xdr:from>
    <xdr:to>
      <xdr:col>23</xdr:col>
      <xdr:colOff>0</xdr:colOff>
      <xdr:row>41</xdr:row>
      <xdr:rowOff>0</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7067550" y="84105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38</xdr:row>
      <xdr:rowOff>164224</xdr:rowOff>
    </xdr:from>
    <xdr:to>
      <xdr:col>25</xdr:col>
      <xdr:colOff>0</xdr:colOff>
      <xdr:row>42</xdr:row>
      <xdr:rowOff>9525</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7581900" y="8412874"/>
          <a:ext cx="0" cy="493001"/>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256189</xdr:colOff>
      <xdr:row>39</xdr:row>
      <xdr:rowOff>6569</xdr:rowOff>
    </xdr:from>
    <xdr:to>
      <xdr:col>25</xdr:col>
      <xdr:colOff>256189</xdr:colOff>
      <xdr:row>41</xdr:row>
      <xdr:rowOff>0</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7838089" y="8417144"/>
          <a:ext cx="0" cy="317281"/>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43</xdr:row>
      <xdr:rowOff>9525</xdr:rowOff>
    </xdr:from>
    <xdr:to>
      <xdr:col>22</xdr:col>
      <xdr:colOff>0</xdr:colOff>
      <xdr:row>45</xdr:row>
      <xdr:rowOff>0</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6810375" y="9067800"/>
          <a:ext cx="0" cy="3143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43</xdr:row>
      <xdr:rowOff>0</xdr:rowOff>
    </xdr:from>
    <xdr:to>
      <xdr:col>23</xdr:col>
      <xdr:colOff>0</xdr:colOff>
      <xdr:row>45</xdr:row>
      <xdr:rowOff>0</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7067550" y="90582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43</xdr:row>
      <xdr:rowOff>6569</xdr:rowOff>
    </xdr:from>
    <xdr:to>
      <xdr:col>25</xdr:col>
      <xdr:colOff>0</xdr:colOff>
      <xdr:row>45</xdr:row>
      <xdr:rowOff>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7581900" y="9064844"/>
          <a:ext cx="0" cy="317281"/>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43</xdr:row>
      <xdr:rowOff>8283</xdr:rowOff>
    </xdr:from>
    <xdr:to>
      <xdr:col>26</xdr:col>
      <xdr:colOff>0</xdr:colOff>
      <xdr:row>45</xdr:row>
      <xdr:rowOff>0</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7810500" y="9193696"/>
          <a:ext cx="0" cy="323021"/>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41</xdr:row>
      <xdr:rowOff>9525</xdr:rowOff>
    </xdr:from>
    <xdr:to>
      <xdr:col>22</xdr:col>
      <xdr:colOff>0</xdr:colOff>
      <xdr:row>43</xdr:row>
      <xdr:rowOff>0</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6810375" y="8743950"/>
          <a:ext cx="0" cy="3143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256189</xdr:colOff>
      <xdr:row>41</xdr:row>
      <xdr:rowOff>0</xdr:rowOff>
    </xdr:from>
    <xdr:to>
      <xdr:col>22</xdr:col>
      <xdr:colOff>256189</xdr:colOff>
      <xdr:row>43</xdr:row>
      <xdr:rowOff>0</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7066564" y="873442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42</xdr:row>
      <xdr:rowOff>0</xdr:rowOff>
    </xdr:from>
    <xdr:to>
      <xdr:col>25</xdr:col>
      <xdr:colOff>0</xdr:colOff>
      <xdr:row>43</xdr:row>
      <xdr:rowOff>0</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7581900" y="8896350"/>
          <a:ext cx="0" cy="16192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256189</xdr:colOff>
      <xdr:row>41</xdr:row>
      <xdr:rowOff>0</xdr:rowOff>
    </xdr:from>
    <xdr:to>
      <xdr:col>25</xdr:col>
      <xdr:colOff>256189</xdr:colOff>
      <xdr:row>43</xdr:row>
      <xdr:rowOff>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7838089" y="873442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256189</xdr:colOff>
      <xdr:row>33</xdr:row>
      <xdr:rowOff>0</xdr:rowOff>
    </xdr:from>
    <xdr:to>
      <xdr:col>25</xdr:col>
      <xdr:colOff>256189</xdr:colOff>
      <xdr:row>35</xdr:row>
      <xdr:rowOff>0</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7838089" y="743902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256189</xdr:colOff>
      <xdr:row>35</xdr:row>
      <xdr:rowOff>0</xdr:rowOff>
    </xdr:from>
    <xdr:to>
      <xdr:col>25</xdr:col>
      <xdr:colOff>256189</xdr:colOff>
      <xdr:row>37</xdr:row>
      <xdr:rowOff>0</xdr:rowOff>
    </xdr:to>
    <xdr:cxnSp macro="">
      <xdr:nvCxnSpPr>
        <xdr:cNvPr id="99" name="直線コネクタ 98">
          <a:extLst>
            <a:ext uri="{FF2B5EF4-FFF2-40B4-BE49-F238E27FC236}">
              <a16:creationId xmlns:a16="http://schemas.microsoft.com/office/drawing/2014/main" id="{00000000-0008-0000-0000-000063000000}"/>
            </a:ext>
          </a:extLst>
        </xdr:cNvPr>
        <xdr:cNvCxnSpPr/>
      </xdr:nvCxnSpPr>
      <xdr:spPr>
        <a:xfrm>
          <a:off x="7838089" y="7762875"/>
          <a:ext cx="0" cy="3238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256189</xdr:colOff>
      <xdr:row>37</xdr:row>
      <xdr:rowOff>0</xdr:rowOff>
    </xdr:from>
    <xdr:to>
      <xdr:col>25</xdr:col>
      <xdr:colOff>256189</xdr:colOff>
      <xdr:row>39</xdr:row>
      <xdr:rowOff>6569</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7838089" y="8086725"/>
          <a:ext cx="0" cy="330419"/>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47</xdr:row>
      <xdr:rowOff>0</xdr:rowOff>
    </xdr:from>
    <xdr:to>
      <xdr:col>26</xdr:col>
      <xdr:colOff>0</xdr:colOff>
      <xdr:row>48</xdr:row>
      <xdr:rowOff>0</xdr:rowOff>
    </xdr:to>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7839075" y="9620250"/>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47</xdr:row>
      <xdr:rowOff>0</xdr:rowOff>
    </xdr:from>
    <xdr:to>
      <xdr:col>26</xdr:col>
      <xdr:colOff>0</xdr:colOff>
      <xdr:row>48</xdr:row>
      <xdr:rowOff>0</xdr:rowOff>
    </xdr:to>
    <xdr:cxnSp macro="">
      <xdr:nvCxnSpPr>
        <xdr:cNvPr id="103" name="直線コネクタ 102">
          <a:extLst>
            <a:ext uri="{FF2B5EF4-FFF2-40B4-BE49-F238E27FC236}">
              <a16:creationId xmlns:a16="http://schemas.microsoft.com/office/drawing/2014/main" id="{00000000-0008-0000-0000-000067000000}"/>
            </a:ext>
          </a:extLst>
        </xdr:cNvPr>
        <xdr:cNvCxnSpPr/>
      </xdr:nvCxnSpPr>
      <xdr:spPr>
        <a:xfrm>
          <a:off x="7839075" y="9620250"/>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49</xdr:row>
      <xdr:rowOff>0</xdr:rowOff>
    </xdr:from>
    <xdr:to>
      <xdr:col>26</xdr:col>
      <xdr:colOff>0</xdr:colOff>
      <xdr:row>50</xdr:row>
      <xdr:rowOff>0</xdr:rowOff>
    </xdr:to>
    <xdr:cxnSp macro="">
      <xdr:nvCxnSpPr>
        <xdr:cNvPr id="106" name="直線コネクタ 105">
          <a:extLst>
            <a:ext uri="{FF2B5EF4-FFF2-40B4-BE49-F238E27FC236}">
              <a16:creationId xmlns:a16="http://schemas.microsoft.com/office/drawing/2014/main" id="{00000000-0008-0000-0000-00006A000000}"/>
            </a:ext>
          </a:extLst>
        </xdr:cNvPr>
        <xdr:cNvCxnSpPr/>
      </xdr:nvCxnSpPr>
      <xdr:spPr>
        <a:xfrm>
          <a:off x="7839075" y="10287000"/>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49</xdr:row>
      <xdr:rowOff>0</xdr:rowOff>
    </xdr:from>
    <xdr:to>
      <xdr:col>26</xdr:col>
      <xdr:colOff>0</xdr:colOff>
      <xdr:row>50</xdr:row>
      <xdr:rowOff>0</xdr:rowOff>
    </xdr:to>
    <xdr:cxnSp macro="">
      <xdr:nvCxnSpPr>
        <xdr:cNvPr id="107" name="直線コネクタ 106">
          <a:extLst>
            <a:ext uri="{FF2B5EF4-FFF2-40B4-BE49-F238E27FC236}">
              <a16:creationId xmlns:a16="http://schemas.microsoft.com/office/drawing/2014/main" id="{00000000-0008-0000-0000-00006B000000}"/>
            </a:ext>
          </a:extLst>
        </xdr:cNvPr>
        <xdr:cNvCxnSpPr/>
      </xdr:nvCxnSpPr>
      <xdr:spPr>
        <a:xfrm>
          <a:off x="7839075" y="10287000"/>
          <a:ext cx="0" cy="333375"/>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7"/>
  <sheetViews>
    <sheetView showGridLines="0" showZeros="0" tabSelected="1" view="pageBreakPreview" zoomScale="70" zoomScaleNormal="70" zoomScaleSheetLayoutView="70" workbookViewId="0">
      <selection activeCell="AP42" sqref="AP42"/>
    </sheetView>
  </sheetViews>
  <sheetFormatPr defaultColWidth="2.875" defaultRowHeight="13.5" x14ac:dyDescent="0.4"/>
  <cols>
    <col min="1" max="1" width="1.25" style="2" customWidth="1"/>
    <col min="2" max="3" width="3.375" style="2" customWidth="1"/>
    <col min="4" max="4" width="2.875" style="2" customWidth="1"/>
    <col min="5" max="5" width="6.625" style="2" customWidth="1"/>
    <col min="6" max="6" width="2.875" style="2" customWidth="1"/>
    <col min="7" max="7" width="7.625" style="2" customWidth="1"/>
    <col min="8" max="8" width="2.875" style="2" customWidth="1"/>
    <col min="9" max="9" width="8.625" style="2" customWidth="1"/>
    <col min="10" max="14" width="3.375" style="2" customWidth="1"/>
    <col min="15" max="15" width="2.875" style="2" customWidth="1"/>
    <col min="16" max="16" width="6.625" style="2" customWidth="1"/>
    <col min="17" max="17" width="2.875" style="2" customWidth="1"/>
    <col min="18" max="18" width="7.625" style="2" customWidth="1"/>
    <col min="19" max="19" width="2.875" style="2" customWidth="1"/>
    <col min="20" max="27" width="3.375" style="2" customWidth="1"/>
    <col min="28" max="29" width="1.25" style="60" customWidth="1"/>
    <col min="30" max="31" width="8.5" style="2" hidden="1" customWidth="1"/>
    <col min="32" max="32" width="2.875" style="2" customWidth="1"/>
    <col min="33" max="16384" width="2.875" style="2"/>
  </cols>
  <sheetData>
    <row r="1" spans="2:53" ht="18.75" customHeight="1" thickBot="1" x14ac:dyDescent="0.45">
      <c r="B1" s="85" t="s">
        <v>0</v>
      </c>
      <c r="C1" s="86"/>
      <c r="D1" s="86"/>
      <c r="E1" s="86"/>
      <c r="F1" s="86"/>
      <c r="G1" s="86"/>
      <c r="H1" s="86"/>
      <c r="I1" s="86"/>
      <c r="J1" s="86"/>
      <c r="K1" s="86"/>
      <c r="L1" s="86"/>
      <c r="M1" s="86"/>
      <c r="N1" s="86"/>
      <c r="O1" s="86"/>
      <c r="P1" s="86"/>
      <c r="Q1" s="86"/>
      <c r="R1" s="86"/>
      <c r="S1" s="86"/>
      <c r="T1" s="86"/>
      <c r="U1" s="86"/>
      <c r="V1" s="86"/>
      <c r="W1" s="86"/>
      <c r="X1" s="86"/>
      <c r="Y1" s="86"/>
      <c r="Z1" s="86"/>
      <c r="AA1" s="86"/>
      <c r="AB1" s="1"/>
      <c r="AC1" s="1"/>
    </row>
    <row r="2" spans="2:53" ht="22.5" customHeight="1" x14ac:dyDescent="0.4">
      <c r="B2" s="87" t="s">
        <v>1</v>
      </c>
      <c r="C2" s="88"/>
      <c r="D2" s="88"/>
      <c r="E2" s="88"/>
      <c r="F2" s="88"/>
      <c r="G2" s="88"/>
      <c r="H2" s="88"/>
      <c r="I2" s="88"/>
      <c r="J2" s="88"/>
      <c r="K2" s="88"/>
      <c r="L2" s="88"/>
      <c r="M2" s="88"/>
      <c r="N2" s="89"/>
      <c r="O2" s="89"/>
      <c r="P2" s="89"/>
      <c r="Q2" s="89"/>
      <c r="R2" s="89"/>
      <c r="S2" s="89"/>
      <c r="T2" s="89"/>
      <c r="U2" s="89"/>
      <c r="V2" s="89"/>
      <c r="W2" s="89"/>
      <c r="X2" s="89"/>
      <c r="Y2" s="89"/>
      <c r="Z2" s="89"/>
      <c r="AA2" s="89"/>
      <c r="AB2" s="3"/>
      <c r="AC2" s="3"/>
      <c r="AF2" s="173" t="s">
        <v>78</v>
      </c>
      <c r="AG2" s="174"/>
      <c r="AH2" s="174"/>
      <c r="AI2" s="174"/>
      <c r="AJ2" s="174"/>
      <c r="AK2" s="174"/>
      <c r="AL2" s="174"/>
      <c r="AM2" s="174"/>
      <c r="AN2" s="174"/>
      <c r="AO2" s="174"/>
      <c r="AP2" s="174"/>
      <c r="AQ2" s="174"/>
      <c r="AR2" s="174"/>
      <c r="AS2" s="174"/>
      <c r="AT2" s="174"/>
      <c r="AU2" s="174"/>
      <c r="AV2" s="174"/>
      <c r="AW2" s="174"/>
      <c r="AX2" s="174"/>
      <c r="AY2" s="174"/>
      <c r="AZ2" s="174"/>
      <c r="BA2" s="175"/>
    </row>
    <row r="3" spans="2:53" s="7" customFormat="1" ht="18.75" customHeight="1" x14ac:dyDescent="0.2">
      <c r="B3" s="4"/>
      <c r="C3" s="4"/>
      <c r="D3" s="4"/>
      <c r="E3" s="4"/>
      <c r="F3" s="4"/>
      <c r="G3" s="4"/>
      <c r="H3" s="4"/>
      <c r="I3" s="4"/>
      <c r="J3" s="4"/>
      <c r="K3" s="4"/>
      <c r="L3" s="4"/>
      <c r="M3" s="4"/>
      <c r="N3" s="4"/>
      <c r="O3" s="4"/>
      <c r="P3" s="4"/>
      <c r="Q3" s="4"/>
      <c r="R3" s="4"/>
      <c r="S3" s="4"/>
      <c r="T3" s="4"/>
      <c r="U3" s="5" t="s">
        <v>2</v>
      </c>
      <c r="V3" s="90"/>
      <c r="W3" s="90"/>
      <c r="X3" s="90"/>
      <c r="Y3" s="90"/>
      <c r="Z3" s="90"/>
      <c r="AA3" s="90"/>
      <c r="AB3" s="6"/>
      <c r="AC3" s="6"/>
      <c r="AF3" s="176"/>
      <c r="AG3" s="177"/>
      <c r="AH3" s="177"/>
      <c r="AI3" s="177"/>
      <c r="AJ3" s="177"/>
      <c r="AK3" s="177"/>
      <c r="AL3" s="177"/>
      <c r="AM3" s="177"/>
      <c r="AN3" s="177"/>
      <c r="AO3" s="177"/>
      <c r="AP3" s="177"/>
      <c r="AQ3" s="177"/>
      <c r="AR3" s="177"/>
      <c r="AS3" s="177"/>
      <c r="AT3" s="177"/>
      <c r="AU3" s="177"/>
      <c r="AV3" s="177"/>
      <c r="AW3" s="177"/>
      <c r="AX3" s="177"/>
      <c r="AY3" s="177"/>
      <c r="AZ3" s="177"/>
      <c r="BA3" s="178"/>
    </row>
    <row r="4" spans="2:53" ht="6" customHeight="1" x14ac:dyDescent="0.4">
      <c r="B4" s="4"/>
      <c r="C4" s="4"/>
      <c r="D4" s="4"/>
      <c r="E4" s="4"/>
      <c r="F4" s="4"/>
      <c r="G4" s="4"/>
      <c r="H4" s="4"/>
      <c r="I4" s="4"/>
      <c r="J4" s="4"/>
      <c r="K4" s="4"/>
      <c r="L4" s="4"/>
      <c r="M4" s="4"/>
      <c r="N4" s="4"/>
      <c r="O4" s="4"/>
      <c r="P4" s="4"/>
      <c r="Q4" s="4"/>
      <c r="R4" s="4"/>
      <c r="S4" s="4"/>
      <c r="T4" s="4"/>
      <c r="U4" s="91"/>
      <c r="V4" s="91"/>
      <c r="W4" s="91"/>
      <c r="X4" s="91"/>
      <c r="Y4" s="91"/>
      <c r="Z4" s="91"/>
      <c r="AA4" s="91"/>
      <c r="AB4" s="8"/>
      <c r="AC4" s="8"/>
      <c r="AF4" s="176"/>
      <c r="AG4" s="177"/>
      <c r="AH4" s="177"/>
      <c r="AI4" s="177"/>
      <c r="AJ4" s="177"/>
      <c r="AK4" s="177"/>
      <c r="AL4" s="177"/>
      <c r="AM4" s="177"/>
      <c r="AN4" s="177"/>
      <c r="AO4" s="177"/>
      <c r="AP4" s="177"/>
      <c r="AQ4" s="177"/>
      <c r="AR4" s="177"/>
      <c r="AS4" s="177"/>
      <c r="AT4" s="177"/>
      <c r="AU4" s="177"/>
      <c r="AV4" s="177"/>
      <c r="AW4" s="177"/>
      <c r="AX4" s="177"/>
      <c r="AY4" s="177"/>
      <c r="AZ4" s="177"/>
      <c r="BA4" s="178"/>
    </row>
    <row r="5" spans="2:53" ht="26.25" customHeight="1" thickBot="1" x14ac:dyDescent="0.45">
      <c r="B5" s="92" t="s">
        <v>3</v>
      </c>
      <c r="C5" s="92"/>
      <c r="D5" s="92"/>
      <c r="E5" s="92"/>
      <c r="F5" s="92"/>
      <c r="G5" s="92"/>
      <c r="H5" s="92"/>
      <c r="I5" s="92"/>
      <c r="J5" s="92"/>
      <c r="K5" s="81" t="s">
        <v>4</v>
      </c>
      <c r="L5" s="82"/>
      <c r="M5" s="83" t="s">
        <v>5</v>
      </c>
      <c r="N5" s="83"/>
      <c r="O5" s="184"/>
      <c r="P5" s="9" t="s">
        <v>6</v>
      </c>
      <c r="Q5" s="185"/>
      <c r="R5" s="185"/>
      <c r="S5" s="9" t="s">
        <v>7</v>
      </c>
      <c r="T5" s="186"/>
      <c r="U5" s="9" t="s">
        <v>8</v>
      </c>
      <c r="V5" s="11"/>
      <c r="W5" s="84" t="s">
        <v>9</v>
      </c>
      <c r="X5" s="68"/>
      <c r="Y5" s="68"/>
      <c r="Z5" s="68"/>
      <c r="AA5" s="69"/>
      <c r="AB5" s="12"/>
      <c r="AC5" s="12"/>
      <c r="AF5" s="179"/>
      <c r="AG5" s="180"/>
      <c r="AH5" s="180"/>
      <c r="AI5" s="180"/>
      <c r="AJ5" s="180"/>
      <c r="AK5" s="180"/>
      <c r="AL5" s="180"/>
      <c r="AM5" s="180"/>
      <c r="AN5" s="180"/>
      <c r="AO5" s="180"/>
      <c r="AP5" s="180"/>
      <c r="AQ5" s="180"/>
      <c r="AR5" s="180"/>
      <c r="AS5" s="180"/>
      <c r="AT5" s="180"/>
      <c r="AU5" s="180"/>
      <c r="AV5" s="180"/>
      <c r="AW5" s="180"/>
      <c r="AX5" s="180"/>
      <c r="AY5" s="180"/>
      <c r="AZ5" s="180"/>
      <c r="BA5" s="181"/>
    </row>
    <row r="6" spans="2:53" ht="37.5" customHeight="1" x14ac:dyDescent="0.4">
      <c r="B6" s="70" t="s">
        <v>10</v>
      </c>
      <c r="C6" s="71"/>
      <c r="D6" s="13" t="s">
        <v>11</v>
      </c>
      <c r="E6" s="14"/>
      <c r="F6" s="182"/>
      <c r="G6" s="182"/>
      <c r="H6" s="182"/>
      <c r="I6" s="182"/>
      <c r="J6" s="182"/>
      <c r="K6" s="182"/>
      <c r="L6" s="182"/>
      <c r="M6" s="182"/>
      <c r="N6" s="182"/>
      <c r="O6" s="182"/>
      <c r="P6" s="182"/>
      <c r="Q6" s="182"/>
      <c r="R6" s="182"/>
      <c r="S6" s="182"/>
      <c r="T6" s="182"/>
      <c r="U6" s="182"/>
      <c r="V6" s="183"/>
      <c r="W6" s="76"/>
      <c r="X6" s="77"/>
      <c r="Y6" s="77"/>
      <c r="Z6" s="77"/>
      <c r="AA6" s="78"/>
      <c r="AB6" s="15"/>
      <c r="AC6" s="15"/>
      <c r="AF6" s="61"/>
      <c r="AG6" s="61"/>
      <c r="AH6" s="61"/>
      <c r="AI6" s="61"/>
      <c r="AJ6" s="61"/>
      <c r="AK6" s="61"/>
      <c r="AL6" s="61"/>
      <c r="AM6" s="61"/>
      <c r="AN6" s="61"/>
      <c r="AO6" s="61"/>
      <c r="AP6" s="61"/>
      <c r="AQ6" s="61"/>
      <c r="AR6" s="61"/>
      <c r="AS6" s="61"/>
      <c r="AT6" s="61"/>
      <c r="AU6" s="61"/>
      <c r="AV6" s="61"/>
      <c r="AW6" s="61"/>
      <c r="AX6" s="61"/>
      <c r="AY6" s="61"/>
    </row>
    <row r="7" spans="2:53" ht="37.5" customHeight="1" x14ac:dyDescent="0.4">
      <c r="B7" s="72"/>
      <c r="C7" s="73"/>
      <c r="D7" s="79" t="s">
        <v>12</v>
      </c>
      <c r="E7" s="80"/>
      <c r="F7" s="182"/>
      <c r="G7" s="182"/>
      <c r="H7" s="182"/>
      <c r="I7" s="182"/>
      <c r="J7" s="182"/>
      <c r="K7" s="182"/>
      <c r="L7" s="182"/>
      <c r="M7" s="182"/>
      <c r="N7" s="182"/>
      <c r="O7" s="182"/>
      <c r="P7" s="182"/>
      <c r="Q7" s="182"/>
      <c r="R7" s="182"/>
      <c r="S7" s="182"/>
      <c r="T7" s="182"/>
      <c r="U7" s="182"/>
      <c r="V7" s="182"/>
      <c r="W7" s="182"/>
      <c r="X7" s="182"/>
      <c r="Y7" s="182"/>
      <c r="Z7" s="182"/>
      <c r="AA7" s="183"/>
      <c r="AB7" s="17"/>
      <c r="AC7" s="17"/>
      <c r="AF7" s="61"/>
      <c r="AG7" s="61"/>
      <c r="AH7" s="61"/>
      <c r="AI7" s="61"/>
      <c r="AJ7" s="61"/>
      <c r="AK7" s="61"/>
      <c r="AL7" s="61"/>
      <c r="AM7" s="61"/>
      <c r="AN7" s="61"/>
      <c r="AO7" s="61"/>
      <c r="AP7" s="61"/>
      <c r="AQ7" s="61"/>
      <c r="AR7" s="61"/>
      <c r="AS7" s="61"/>
      <c r="AT7" s="61"/>
      <c r="AU7" s="61"/>
      <c r="AV7" s="61"/>
      <c r="AW7" s="61"/>
      <c r="AX7" s="61"/>
      <c r="AY7" s="61"/>
    </row>
    <row r="8" spans="2:53" ht="37.5" customHeight="1" x14ac:dyDescent="0.4">
      <c r="B8" s="74"/>
      <c r="C8" s="75"/>
      <c r="D8" s="67" t="s">
        <v>13</v>
      </c>
      <c r="E8" s="83"/>
      <c r="F8" s="182"/>
      <c r="G8" s="182"/>
      <c r="H8" s="182"/>
      <c r="I8" s="182"/>
      <c r="J8" s="182"/>
      <c r="K8" s="182"/>
      <c r="L8" s="182"/>
      <c r="M8" s="182"/>
      <c r="N8" s="182"/>
      <c r="O8" s="182"/>
      <c r="P8" s="182"/>
      <c r="Q8" s="182"/>
      <c r="R8" s="182"/>
      <c r="S8" s="182"/>
      <c r="T8" s="182"/>
      <c r="U8" s="182"/>
      <c r="V8" s="182"/>
      <c r="W8" s="182"/>
      <c r="X8" s="182"/>
      <c r="Y8" s="182"/>
      <c r="Z8" s="182"/>
      <c r="AA8" s="183"/>
      <c r="AB8" s="18"/>
      <c r="AC8" s="18"/>
    </row>
    <row r="9" spans="2:53" ht="6" customHeight="1" x14ac:dyDescent="0.4">
      <c r="B9" s="19"/>
      <c r="C9" s="19"/>
      <c r="D9" s="20"/>
      <c r="E9" s="18"/>
      <c r="F9" s="18"/>
      <c r="G9" s="18"/>
      <c r="H9" s="18"/>
      <c r="I9" s="18"/>
      <c r="J9" s="18"/>
      <c r="K9" s="18"/>
      <c r="L9" s="18"/>
      <c r="M9" s="18"/>
      <c r="N9" s="18"/>
      <c r="O9" s="18"/>
      <c r="P9" s="18"/>
      <c r="Q9" s="18"/>
      <c r="R9" s="18"/>
      <c r="S9" s="18"/>
      <c r="T9" s="18"/>
      <c r="U9" s="18"/>
      <c r="V9" s="18"/>
      <c r="W9" s="18"/>
      <c r="X9" s="18"/>
      <c r="Y9" s="18"/>
      <c r="Z9" s="18"/>
      <c r="AA9" s="18"/>
      <c r="AB9" s="18"/>
      <c r="AC9" s="18"/>
    </row>
    <row r="10" spans="2:53" ht="22.5" customHeight="1" x14ac:dyDescent="0.4">
      <c r="B10" s="101" t="s">
        <v>14</v>
      </c>
      <c r="C10" s="102"/>
      <c r="D10" s="102"/>
      <c r="E10" s="102"/>
      <c r="F10" s="102"/>
      <c r="G10" s="102"/>
      <c r="H10" s="102"/>
      <c r="I10" s="102"/>
      <c r="J10" s="102"/>
      <c r="K10" s="67" t="s">
        <v>15</v>
      </c>
      <c r="L10" s="83"/>
      <c r="M10" s="103"/>
      <c r="N10" s="67" t="s">
        <v>16</v>
      </c>
      <c r="O10" s="83"/>
      <c r="P10" s="83"/>
      <c r="Q10" s="83"/>
      <c r="R10" s="83"/>
      <c r="S10" s="83"/>
      <c r="T10" s="83"/>
      <c r="U10" s="67" t="s">
        <v>17</v>
      </c>
      <c r="V10" s="68"/>
      <c r="W10" s="68"/>
      <c r="X10" s="68"/>
      <c r="Y10" s="68"/>
      <c r="Z10" s="68"/>
      <c r="AA10" s="69"/>
      <c r="AB10" s="12"/>
      <c r="AC10" s="12"/>
    </row>
    <row r="11" spans="2:53" ht="13.15" customHeight="1" x14ac:dyDescent="0.4">
      <c r="B11" s="94" t="s">
        <v>18</v>
      </c>
      <c r="C11" s="95"/>
      <c r="D11" s="95"/>
      <c r="E11" s="95"/>
      <c r="F11" s="95"/>
      <c r="G11" s="95"/>
      <c r="H11" s="95"/>
      <c r="I11" s="95"/>
      <c r="J11" s="96"/>
      <c r="K11" s="187"/>
      <c r="L11" s="188"/>
      <c r="M11" s="189"/>
      <c r="N11" s="190" t="s">
        <v>77</v>
      </c>
      <c r="O11" s="191"/>
      <c r="P11" s="100" t="s">
        <v>19</v>
      </c>
      <c r="Q11" s="100"/>
      <c r="R11" s="100"/>
      <c r="S11" s="100"/>
      <c r="T11" s="100"/>
      <c r="U11" s="114" t="str">
        <f>DBCS(IF($AD$11="","",IF(COLUMN(B1) &lt;= 7-LEN($AD$11),"",IF(COLUMN(B1)- (7-LEN($AD$11)) = 1,"￥",MID($AD$11,COLUMN(B1)-(7-LEN($AD$11))-1,1)))))</f>
        <v/>
      </c>
      <c r="V11" s="114" t="str">
        <f t="shared" ref="V11:AA11" si="0">DBCS(IF($AD$11="","",IF(COLUMN(C1) &lt;= 7-LEN($AD$11),"",IF(COLUMN(C1)- (7-LEN($AD$11)) = 1,"￥",MID($AD$11,COLUMN(C1)-(7-LEN($AD$11))-1,1)))))</f>
        <v/>
      </c>
      <c r="W11" s="104" t="str">
        <f t="shared" si="0"/>
        <v/>
      </c>
      <c r="X11" s="106" t="str">
        <f t="shared" si="0"/>
        <v/>
      </c>
      <c r="Y11" s="114" t="str">
        <f t="shared" si="0"/>
        <v/>
      </c>
      <c r="Z11" s="104" t="str">
        <f t="shared" si="0"/>
        <v>￥</v>
      </c>
      <c r="AA11" s="106" t="str">
        <f t="shared" si="0"/>
        <v>０</v>
      </c>
      <c r="AB11" s="21"/>
      <c r="AC11" s="21"/>
      <c r="AD11" s="171">
        <f>SUM(AE11:AE12)</f>
        <v>0</v>
      </c>
      <c r="AE11" s="62">
        <f>IF($N11="☑",$K$11*1760,0)</f>
        <v>0</v>
      </c>
      <c r="AF11" s="60"/>
      <c r="AG11" s="60"/>
      <c r="AH11" s="66"/>
      <c r="AI11" s="66"/>
      <c r="AJ11" s="66"/>
      <c r="AK11" s="66"/>
      <c r="AL11" s="66"/>
    </row>
    <row r="12" spans="2:53" ht="13.15" customHeight="1" x14ac:dyDescent="0.4">
      <c r="B12" s="97"/>
      <c r="C12" s="98"/>
      <c r="D12" s="98"/>
      <c r="E12" s="98"/>
      <c r="F12" s="98"/>
      <c r="G12" s="98"/>
      <c r="H12" s="98"/>
      <c r="I12" s="98"/>
      <c r="J12" s="99"/>
      <c r="K12" s="192"/>
      <c r="L12" s="193"/>
      <c r="M12" s="194"/>
      <c r="N12" s="195" t="s">
        <v>77</v>
      </c>
      <c r="O12" s="196"/>
      <c r="P12" s="93" t="s">
        <v>20</v>
      </c>
      <c r="Q12" s="93"/>
      <c r="R12" s="93"/>
      <c r="S12" s="93"/>
      <c r="T12" s="93"/>
      <c r="U12" s="115"/>
      <c r="V12" s="115"/>
      <c r="W12" s="105"/>
      <c r="X12" s="107"/>
      <c r="Y12" s="115"/>
      <c r="Z12" s="105"/>
      <c r="AA12" s="107"/>
      <c r="AB12" s="21"/>
      <c r="AC12" s="21"/>
      <c r="AD12" s="172"/>
      <c r="AE12" s="62">
        <f>IF($N12="☑",$K$11*2200,0)</f>
        <v>0</v>
      </c>
      <c r="AF12" s="66"/>
      <c r="AG12" s="66"/>
      <c r="AH12" s="66"/>
      <c r="AI12" s="66"/>
      <c r="AJ12" s="66"/>
      <c r="AK12" s="66"/>
      <c r="AL12" s="66"/>
    </row>
    <row r="13" spans="2:53" ht="13.15" customHeight="1" x14ac:dyDescent="0.4">
      <c r="B13" s="108" t="s">
        <v>21</v>
      </c>
      <c r="C13" s="109"/>
      <c r="D13" s="109"/>
      <c r="E13" s="109"/>
      <c r="F13" s="109"/>
      <c r="G13" s="109"/>
      <c r="H13" s="109"/>
      <c r="I13" s="109"/>
      <c r="J13" s="110"/>
      <c r="K13" s="187"/>
      <c r="L13" s="188"/>
      <c r="M13" s="189"/>
      <c r="N13" s="190" t="s">
        <v>77</v>
      </c>
      <c r="O13" s="191"/>
      <c r="P13" s="100" t="s">
        <v>19</v>
      </c>
      <c r="Q13" s="100"/>
      <c r="R13" s="100"/>
      <c r="S13" s="100"/>
      <c r="T13" s="100"/>
      <c r="U13" s="114" t="str">
        <f>DBCS(IF($AD$13="","",IF(COLUMN(B3) &lt;= 7-LEN($AD$13),"",IF(COLUMN(B3)- (7-LEN($AD$13)) = 1,"￥",MID($AD$13,COLUMN(B3)-(7-LEN($AD$13))-1,1)))))</f>
        <v/>
      </c>
      <c r="V13" s="114" t="str">
        <f t="shared" ref="V13:AA13" si="1">DBCS(IF($AD$13="","",IF(COLUMN(C3) &lt;= 7-LEN($AD$13),"",IF(COLUMN(C3)- (7-LEN($AD$13)) = 1,"￥",MID($AD$13,COLUMN(C3)-(7-LEN($AD$13))-1,1)))))</f>
        <v/>
      </c>
      <c r="W13" s="104" t="str">
        <f t="shared" si="1"/>
        <v/>
      </c>
      <c r="X13" s="106" t="str">
        <f t="shared" si="1"/>
        <v/>
      </c>
      <c r="Y13" s="104" t="str">
        <f t="shared" si="1"/>
        <v/>
      </c>
      <c r="Z13" s="104" t="str">
        <f t="shared" si="1"/>
        <v>￥</v>
      </c>
      <c r="AA13" s="106" t="str">
        <f t="shared" si="1"/>
        <v>０</v>
      </c>
      <c r="AB13" s="21"/>
      <c r="AC13" s="21"/>
      <c r="AD13" s="171">
        <f>SUM(AE13:AE14)</f>
        <v>0</v>
      </c>
      <c r="AE13" s="62">
        <f>IF($N13="☑",$K$13*1760,0)</f>
        <v>0</v>
      </c>
      <c r="AF13" s="60"/>
      <c r="AG13" s="60"/>
      <c r="AH13" s="66"/>
      <c r="AI13" s="66"/>
      <c r="AJ13" s="66"/>
      <c r="AK13" s="66"/>
      <c r="AL13" s="66"/>
    </row>
    <row r="14" spans="2:53" ht="13.15" customHeight="1" x14ac:dyDescent="0.4">
      <c r="B14" s="111"/>
      <c r="C14" s="112"/>
      <c r="D14" s="112"/>
      <c r="E14" s="112"/>
      <c r="F14" s="112"/>
      <c r="G14" s="112"/>
      <c r="H14" s="112"/>
      <c r="I14" s="112"/>
      <c r="J14" s="113"/>
      <c r="K14" s="192"/>
      <c r="L14" s="193"/>
      <c r="M14" s="194"/>
      <c r="N14" s="195" t="s">
        <v>77</v>
      </c>
      <c r="O14" s="196"/>
      <c r="P14" s="93" t="s">
        <v>20</v>
      </c>
      <c r="Q14" s="93"/>
      <c r="R14" s="93"/>
      <c r="S14" s="93"/>
      <c r="T14" s="93"/>
      <c r="U14" s="115"/>
      <c r="V14" s="115"/>
      <c r="W14" s="105"/>
      <c r="X14" s="107"/>
      <c r="Y14" s="105"/>
      <c r="Z14" s="105"/>
      <c r="AA14" s="107"/>
      <c r="AB14" s="21"/>
      <c r="AC14" s="21"/>
      <c r="AD14" s="172"/>
      <c r="AE14" s="62">
        <f>IF($N14="☑",$K$13*2200,0)</f>
        <v>0</v>
      </c>
      <c r="AF14" s="66"/>
      <c r="AG14" s="66"/>
      <c r="AH14" s="66"/>
      <c r="AI14" s="66"/>
      <c r="AJ14" s="66"/>
      <c r="AK14" s="66"/>
      <c r="AL14" s="66"/>
    </row>
    <row r="15" spans="2:53" ht="18.75" customHeight="1" x14ac:dyDescent="0.4">
      <c r="B15" s="118" t="s">
        <v>22</v>
      </c>
      <c r="C15" s="118"/>
      <c r="D15" s="101" t="s">
        <v>23</v>
      </c>
      <c r="E15" s="101"/>
      <c r="F15" s="101"/>
      <c r="G15" s="101"/>
      <c r="H15" s="101"/>
      <c r="I15" s="101"/>
      <c r="J15" s="101"/>
      <c r="K15" s="101" t="s">
        <v>15</v>
      </c>
      <c r="L15" s="101"/>
      <c r="M15" s="101"/>
      <c r="N15" s="101"/>
      <c r="O15" s="101" t="s">
        <v>23</v>
      </c>
      <c r="P15" s="101"/>
      <c r="Q15" s="101"/>
      <c r="R15" s="101"/>
      <c r="S15" s="101"/>
      <c r="T15" s="101"/>
      <c r="U15" s="101"/>
      <c r="V15" s="119"/>
      <c r="W15" s="119"/>
      <c r="X15" s="119" t="s">
        <v>15</v>
      </c>
      <c r="Y15" s="119"/>
      <c r="Z15" s="119"/>
      <c r="AA15" s="119"/>
      <c r="AB15" s="22"/>
      <c r="AC15" s="22"/>
      <c r="AF15" s="60"/>
      <c r="AG15" s="60"/>
      <c r="AH15" s="60"/>
      <c r="AI15" s="60"/>
      <c r="AJ15" s="60"/>
      <c r="AK15" s="60"/>
      <c r="AL15" s="60"/>
    </row>
    <row r="16" spans="2:53" ht="22.5" customHeight="1" x14ac:dyDescent="0.4">
      <c r="B16" s="118"/>
      <c r="C16" s="118"/>
      <c r="D16" s="117" t="s">
        <v>24</v>
      </c>
      <c r="E16" s="117"/>
      <c r="F16" s="117"/>
      <c r="G16" s="117"/>
      <c r="H16" s="117"/>
      <c r="I16" s="117"/>
      <c r="J16" s="117"/>
      <c r="K16" s="197"/>
      <c r="L16" s="197"/>
      <c r="M16" s="197"/>
      <c r="N16" s="197"/>
      <c r="O16" s="117" t="s">
        <v>25</v>
      </c>
      <c r="P16" s="117"/>
      <c r="Q16" s="117"/>
      <c r="R16" s="117"/>
      <c r="S16" s="117"/>
      <c r="T16" s="117"/>
      <c r="U16" s="117"/>
      <c r="V16" s="117"/>
      <c r="W16" s="117"/>
      <c r="X16" s="197"/>
      <c r="Y16" s="197"/>
      <c r="Z16" s="197"/>
      <c r="AA16" s="197"/>
      <c r="AB16" s="23"/>
      <c r="AC16" s="23"/>
      <c r="AF16" s="60"/>
      <c r="AG16" s="60"/>
      <c r="AH16" s="60"/>
      <c r="AI16" s="60"/>
      <c r="AJ16" s="60"/>
      <c r="AK16" s="60"/>
      <c r="AL16" s="60"/>
    </row>
    <row r="17" spans="2:38" ht="22.5" customHeight="1" x14ac:dyDescent="0.4">
      <c r="B17" s="118"/>
      <c r="C17" s="118"/>
      <c r="D17" s="117" t="s">
        <v>26</v>
      </c>
      <c r="E17" s="117"/>
      <c r="F17" s="117"/>
      <c r="G17" s="117"/>
      <c r="H17" s="117"/>
      <c r="I17" s="117"/>
      <c r="J17" s="117"/>
      <c r="K17" s="197"/>
      <c r="L17" s="197"/>
      <c r="M17" s="197"/>
      <c r="N17" s="197"/>
      <c r="O17" s="117" t="s">
        <v>27</v>
      </c>
      <c r="P17" s="117"/>
      <c r="Q17" s="117"/>
      <c r="R17" s="117"/>
      <c r="S17" s="117"/>
      <c r="T17" s="117"/>
      <c r="U17" s="117"/>
      <c r="V17" s="117"/>
      <c r="W17" s="117"/>
      <c r="X17" s="197"/>
      <c r="Y17" s="197"/>
      <c r="Z17" s="197"/>
      <c r="AA17" s="197"/>
      <c r="AB17" s="23"/>
      <c r="AC17" s="23"/>
      <c r="AF17" s="60"/>
      <c r="AG17" s="60"/>
      <c r="AH17" s="60"/>
      <c r="AI17" s="60"/>
      <c r="AJ17" s="60"/>
      <c r="AK17" s="60"/>
      <c r="AL17" s="60"/>
    </row>
    <row r="18" spans="2:38" ht="6" customHeight="1" x14ac:dyDescent="0.4">
      <c r="B18" s="19"/>
      <c r="C18" s="19"/>
      <c r="D18" s="20"/>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F18" s="60"/>
      <c r="AG18" s="60"/>
      <c r="AH18" s="60"/>
      <c r="AI18" s="60"/>
      <c r="AJ18" s="60"/>
      <c r="AK18" s="60"/>
      <c r="AL18" s="60"/>
    </row>
    <row r="19" spans="2:38" ht="22.5" customHeight="1" x14ac:dyDescent="0.4">
      <c r="B19" s="101" t="s">
        <v>14</v>
      </c>
      <c r="C19" s="102"/>
      <c r="D19" s="102"/>
      <c r="E19" s="102"/>
      <c r="F19" s="102"/>
      <c r="G19" s="102"/>
      <c r="H19" s="102"/>
      <c r="I19" s="102"/>
      <c r="J19" s="102"/>
      <c r="K19" s="116" t="s">
        <v>15</v>
      </c>
      <c r="L19" s="116"/>
      <c r="M19" s="116"/>
      <c r="N19" s="116" t="s">
        <v>16</v>
      </c>
      <c r="O19" s="116"/>
      <c r="P19" s="116"/>
      <c r="Q19" s="116"/>
      <c r="R19" s="116"/>
      <c r="S19" s="116"/>
      <c r="T19" s="116"/>
      <c r="U19" s="67" t="s">
        <v>17</v>
      </c>
      <c r="V19" s="68"/>
      <c r="W19" s="68"/>
      <c r="X19" s="68"/>
      <c r="Y19" s="68"/>
      <c r="Z19" s="68"/>
      <c r="AA19" s="103"/>
      <c r="AB19" s="12"/>
      <c r="AC19" s="12"/>
      <c r="AF19" s="60"/>
      <c r="AG19" s="60"/>
      <c r="AH19" s="60"/>
      <c r="AI19" s="60"/>
      <c r="AJ19" s="60"/>
      <c r="AK19" s="60"/>
      <c r="AL19" s="60"/>
    </row>
    <row r="20" spans="2:38" ht="13.15" customHeight="1" x14ac:dyDescent="0.4">
      <c r="B20" s="124" t="s">
        <v>28</v>
      </c>
      <c r="C20" s="125"/>
      <c r="D20" s="125"/>
      <c r="E20" s="125"/>
      <c r="F20" s="198" t="s">
        <v>77</v>
      </c>
      <c r="G20" s="24" t="s">
        <v>29</v>
      </c>
      <c r="H20" s="109" t="s">
        <v>30</v>
      </c>
      <c r="I20" s="109"/>
      <c r="J20" s="110"/>
      <c r="K20" s="187"/>
      <c r="L20" s="188"/>
      <c r="M20" s="189"/>
      <c r="N20" s="190" t="s">
        <v>77</v>
      </c>
      <c r="O20" s="191"/>
      <c r="P20" s="128" t="s">
        <v>31</v>
      </c>
      <c r="Q20" s="128"/>
      <c r="R20" s="128"/>
      <c r="S20" s="128"/>
      <c r="T20" s="128"/>
      <c r="U20" s="114" t="str">
        <f>DBCS(IF($AD$20="","",IF(COLUMN(B1) &lt;= 7-LEN($AD$20),"",IF(COLUMN(B1)- (7-LEN($AD$20)) = 1,"￥",MID($AD$20,COLUMN(B1)-(7-LEN($AD$20))-1,1)))))</f>
        <v/>
      </c>
      <c r="V20" s="114" t="str">
        <f t="shared" ref="V20:AA20" si="2">DBCS(IF($AD$20="","",IF(COLUMN(C1) &lt;= 7-LEN($AD$20),"",IF(COLUMN(C1)- (7-LEN($AD$20)) = 1,"￥",MID($AD$20,COLUMN(C1)-(7-LEN($AD$20))-1,1)))))</f>
        <v/>
      </c>
      <c r="W20" s="104" t="str">
        <f t="shared" si="2"/>
        <v/>
      </c>
      <c r="X20" s="106" t="str">
        <f t="shared" si="2"/>
        <v/>
      </c>
      <c r="Y20" s="114" t="str">
        <f t="shared" si="2"/>
        <v/>
      </c>
      <c r="Z20" s="104" t="str">
        <f t="shared" si="2"/>
        <v>￥</v>
      </c>
      <c r="AA20" s="106" t="str">
        <f t="shared" si="2"/>
        <v>０</v>
      </c>
      <c r="AB20" s="21"/>
      <c r="AC20" s="21"/>
      <c r="AD20" s="171">
        <f>SUM(AE20:AE21)</f>
        <v>0</v>
      </c>
      <c r="AE20" s="62">
        <f>IF($N20="☑",$K20*770,0)</f>
        <v>0</v>
      </c>
      <c r="AF20" s="66"/>
      <c r="AG20" s="66"/>
      <c r="AH20" s="66"/>
      <c r="AI20" s="66"/>
      <c r="AJ20" s="66"/>
      <c r="AK20" s="66"/>
      <c r="AL20" s="66"/>
    </row>
    <row r="21" spans="2:38" ht="13.15" customHeight="1" x14ac:dyDescent="0.4">
      <c r="B21" s="126"/>
      <c r="C21" s="127"/>
      <c r="D21" s="127"/>
      <c r="E21" s="127"/>
      <c r="F21" s="199" t="s">
        <v>77</v>
      </c>
      <c r="G21" s="25" t="s">
        <v>32</v>
      </c>
      <c r="H21" s="112"/>
      <c r="I21" s="112"/>
      <c r="J21" s="113"/>
      <c r="K21" s="192"/>
      <c r="L21" s="193"/>
      <c r="M21" s="194"/>
      <c r="N21" s="195" t="s">
        <v>77</v>
      </c>
      <c r="O21" s="196"/>
      <c r="P21" s="120" t="s">
        <v>33</v>
      </c>
      <c r="Q21" s="120"/>
      <c r="R21" s="120"/>
      <c r="S21" s="120"/>
      <c r="T21" s="120"/>
      <c r="U21" s="115"/>
      <c r="V21" s="122"/>
      <c r="W21" s="123"/>
      <c r="X21" s="121"/>
      <c r="Y21" s="122"/>
      <c r="Z21" s="123"/>
      <c r="AA21" s="107"/>
      <c r="AB21" s="21"/>
      <c r="AC21" s="21"/>
      <c r="AD21" s="172"/>
      <c r="AE21" s="62">
        <f>IF($N21="☑",$K$20*1320,0)</f>
        <v>0</v>
      </c>
      <c r="AF21" s="66"/>
      <c r="AG21" s="66"/>
      <c r="AH21" s="66"/>
      <c r="AI21" s="66"/>
      <c r="AJ21" s="66"/>
      <c r="AK21" s="66"/>
      <c r="AL21" s="66"/>
    </row>
    <row r="22" spans="2:38" ht="13.15" customHeight="1" x14ac:dyDescent="0.4">
      <c r="B22" s="124" t="s">
        <v>34</v>
      </c>
      <c r="C22" s="125"/>
      <c r="D22" s="125"/>
      <c r="E22" s="125"/>
      <c r="F22" s="26"/>
      <c r="G22" s="129" t="s">
        <v>32</v>
      </c>
      <c r="H22" s="26"/>
      <c r="I22" s="26"/>
      <c r="J22" s="27"/>
      <c r="K22" s="187"/>
      <c r="L22" s="188"/>
      <c r="M22" s="189"/>
      <c r="N22" s="190" t="s">
        <v>77</v>
      </c>
      <c r="O22" s="191"/>
      <c r="P22" s="128" t="s">
        <v>35</v>
      </c>
      <c r="Q22" s="128"/>
      <c r="R22" s="128"/>
      <c r="S22" s="128"/>
      <c r="T22" s="128"/>
      <c r="U22" s="114" t="str">
        <f>DBCS(IF($AD$22="","",IF(COLUMN(B1) &lt;= 7-LEN($AD$22),"",IF(COLUMN(B1)- (7-LEN($AD$22)) = 1,"￥",MID($AD$22,COLUMN(B1)-(7-LEN($AD$22))-1,1)))))</f>
        <v/>
      </c>
      <c r="V22" s="114" t="str">
        <f t="shared" ref="V22:AA22" si="3">DBCS(IF($AD$22="","",IF(COLUMN(C1) &lt;= 7-LEN($AD$22),"",IF(COLUMN(C1)- (7-LEN($AD$22)) = 1,"￥",MID($AD$22,COLUMN(C1)-(7-LEN($AD$22))-1,1)))))</f>
        <v/>
      </c>
      <c r="W22" s="104" t="str">
        <f t="shared" si="3"/>
        <v/>
      </c>
      <c r="X22" s="106" t="str">
        <f t="shared" si="3"/>
        <v/>
      </c>
      <c r="Y22" s="114" t="str">
        <f t="shared" si="3"/>
        <v/>
      </c>
      <c r="Z22" s="104" t="str">
        <f t="shared" si="3"/>
        <v>￥</v>
      </c>
      <c r="AA22" s="106" t="str">
        <f t="shared" si="3"/>
        <v>０</v>
      </c>
      <c r="AB22" s="21"/>
      <c r="AC22" s="21"/>
      <c r="AD22" s="171">
        <f>SUM(AE22:AE23)</f>
        <v>0</v>
      </c>
      <c r="AE22" s="62">
        <f>IF($N22="☑",$K$22*990,0)</f>
        <v>0</v>
      </c>
      <c r="AF22" s="66"/>
      <c r="AG22" s="66"/>
      <c r="AH22" s="66"/>
      <c r="AI22" s="66"/>
      <c r="AJ22" s="66"/>
      <c r="AK22" s="66"/>
      <c r="AL22" s="66"/>
    </row>
    <row r="23" spans="2:38" ht="13.15" customHeight="1" x14ac:dyDescent="0.4">
      <c r="B23" s="126"/>
      <c r="C23" s="127"/>
      <c r="D23" s="127"/>
      <c r="E23" s="127"/>
      <c r="F23" s="28"/>
      <c r="G23" s="130"/>
      <c r="H23" s="28"/>
      <c r="I23" s="28"/>
      <c r="J23" s="29"/>
      <c r="K23" s="192"/>
      <c r="L23" s="193"/>
      <c r="M23" s="194"/>
      <c r="N23" s="195" t="s">
        <v>77</v>
      </c>
      <c r="O23" s="196"/>
      <c r="P23" s="120" t="s">
        <v>36</v>
      </c>
      <c r="Q23" s="120"/>
      <c r="R23" s="120"/>
      <c r="S23" s="120"/>
      <c r="T23" s="120"/>
      <c r="U23" s="115"/>
      <c r="V23" s="115"/>
      <c r="W23" s="105"/>
      <c r="X23" s="107"/>
      <c r="Y23" s="115"/>
      <c r="Z23" s="105"/>
      <c r="AA23" s="107"/>
      <c r="AB23" s="21"/>
      <c r="AC23" s="21"/>
      <c r="AD23" s="172"/>
      <c r="AE23" s="62">
        <f>IF($N23="☑",$K$22*1540,0)</f>
        <v>0</v>
      </c>
      <c r="AF23" s="66"/>
      <c r="AG23" s="66"/>
      <c r="AH23" s="66"/>
      <c r="AI23" s="66"/>
      <c r="AJ23" s="66"/>
      <c r="AK23" s="66"/>
      <c r="AL23" s="66"/>
    </row>
    <row r="24" spans="2:38" ht="13.15" customHeight="1" x14ac:dyDescent="0.4">
      <c r="B24" s="131" t="s">
        <v>37</v>
      </c>
      <c r="C24" s="132"/>
      <c r="D24" s="132"/>
      <c r="E24" s="132"/>
      <c r="F24" s="198" t="s">
        <v>77</v>
      </c>
      <c r="G24" s="24" t="s">
        <v>29</v>
      </c>
      <c r="H24" s="109" t="s">
        <v>30</v>
      </c>
      <c r="I24" s="109"/>
      <c r="J24" s="110"/>
      <c r="K24" s="187"/>
      <c r="L24" s="188"/>
      <c r="M24" s="189"/>
      <c r="N24" s="190" t="s">
        <v>77</v>
      </c>
      <c r="O24" s="191"/>
      <c r="P24" s="128" t="s">
        <v>35</v>
      </c>
      <c r="Q24" s="128"/>
      <c r="R24" s="128"/>
      <c r="S24" s="128"/>
      <c r="T24" s="128"/>
      <c r="U24" s="114" t="str">
        <f>DBCS(IF($AD$24="","",IF(COLUMN(B1) &lt;= 7-LEN($AD$24),"",IF(COLUMN(B1)- (7-LEN($AD$24)) = 1,"￥",MID($AD$24,COLUMN(B1)-(7-LEN($AD$24))-1,1)))))</f>
        <v/>
      </c>
      <c r="V24" s="122" t="str">
        <f t="shared" ref="V24:AA24" si="4">DBCS(IF($AD$24="","",IF(COLUMN(C1) &lt;= 7-LEN($AD$24),"",IF(COLUMN(C1)- (7-LEN($AD$24)) = 1,"￥",MID($AD$24,COLUMN(C1)-(7-LEN($AD$24))-1,1)))))</f>
        <v/>
      </c>
      <c r="W24" s="123" t="str">
        <f t="shared" si="4"/>
        <v/>
      </c>
      <c r="X24" s="121" t="str">
        <f t="shared" si="4"/>
        <v/>
      </c>
      <c r="Y24" s="122" t="str">
        <f t="shared" si="4"/>
        <v/>
      </c>
      <c r="Z24" s="123" t="str">
        <f t="shared" si="4"/>
        <v>￥</v>
      </c>
      <c r="AA24" s="106" t="str">
        <f t="shared" si="4"/>
        <v>０</v>
      </c>
      <c r="AB24" s="21"/>
      <c r="AC24" s="21"/>
      <c r="AD24" s="171">
        <f t="shared" ref="AD24" si="5">SUM(AE24:AE25)</f>
        <v>0</v>
      </c>
      <c r="AE24" s="62">
        <f>IF($N24="☑",$K$24*990,0)</f>
        <v>0</v>
      </c>
      <c r="AF24" s="66"/>
      <c r="AG24" s="66"/>
      <c r="AH24" s="66"/>
      <c r="AI24" s="66"/>
      <c r="AJ24" s="66"/>
      <c r="AK24" s="66"/>
      <c r="AL24" s="66"/>
    </row>
    <row r="25" spans="2:38" ht="13.15" customHeight="1" x14ac:dyDescent="0.4">
      <c r="B25" s="133"/>
      <c r="C25" s="134"/>
      <c r="D25" s="134"/>
      <c r="E25" s="134"/>
      <c r="F25" s="199" t="s">
        <v>77</v>
      </c>
      <c r="G25" s="25" t="s">
        <v>32</v>
      </c>
      <c r="H25" s="112"/>
      <c r="I25" s="112"/>
      <c r="J25" s="113"/>
      <c r="K25" s="192"/>
      <c r="L25" s="193"/>
      <c r="M25" s="194"/>
      <c r="N25" s="195" t="s">
        <v>77</v>
      </c>
      <c r="O25" s="196"/>
      <c r="P25" s="120" t="s">
        <v>36</v>
      </c>
      <c r="Q25" s="120"/>
      <c r="R25" s="120"/>
      <c r="S25" s="120"/>
      <c r="T25" s="120"/>
      <c r="U25" s="115"/>
      <c r="V25" s="115"/>
      <c r="W25" s="105"/>
      <c r="X25" s="107"/>
      <c r="Y25" s="115"/>
      <c r="Z25" s="105"/>
      <c r="AA25" s="107"/>
      <c r="AB25" s="21"/>
      <c r="AC25" s="21"/>
      <c r="AD25" s="172"/>
      <c r="AE25" s="62">
        <f>IF($N25="☑",$K$24*1540,0)</f>
        <v>0</v>
      </c>
      <c r="AF25" s="66"/>
      <c r="AG25" s="66"/>
      <c r="AH25" s="66"/>
      <c r="AI25" s="66"/>
      <c r="AJ25" s="66"/>
      <c r="AK25" s="66"/>
      <c r="AL25" s="66"/>
    </row>
    <row r="26" spans="2:38" ht="18.75" customHeight="1" x14ac:dyDescent="0.4">
      <c r="B26" s="118" t="s">
        <v>22</v>
      </c>
      <c r="C26" s="118"/>
      <c r="D26" s="139" t="s">
        <v>23</v>
      </c>
      <c r="E26" s="140"/>
      <c r="F26" s="140"/>
      <c r="G26" s="140"/>
      <c r="H26" s="140"/>
      <c r="I26" s="140"/>
      <c r="J26" s="101" t="s">
        <v>38</v>
      </c>
      <c r="K26" s="101"/>
      <c r="L26" s="101"/>
      <c r="M26" s="101" t="s">
        <v>39</v>
      </c>
      <c r="N26" s="101"/>
      <c r="O26" s="141" t="s">
        <v>23</v>
      </c>
      <c r="P26" s="141"/>
      <c r="Q26" s="141"/>
      <c r="R26" s="141"/>
      <c r="S26" s="141"/>
      <c r="T26" s="141"/>
      <c r="U26" s="141"/>
      <c r="V26" s="142"/>
      <c r="W26" s="119" t="s">
        <v>38</v>
      </c>
      <c r="X26" s="119"/>
      <c r="Y26" s="119"/>
      <c r="Z26" s="137" t="s">
        <v>40</v>
      </c>
      <c r="AA26" s="138"/>
      <c r="AB26" s="30"/>
      <c r="AC26" s="30"/>
      <c r="AF26" s="60"/>
      <c r="AG26" s="60"/>
      <c r="AH26" s="60"/>
      <c r="AI26" s="60"/>
      <c r="AJ26" s="60"/>
      <c r="AK26" s="60"/>
      <c r="AL26" s="60"/>
    </row>
    <row r="27" spans="2:38" ht="22.5" customHeight="1" x14ac:dyDescent="0.4">
      <c r="B27" s="118"/>
      <c r="C27" s="118"/>
      <c r="D27" s="200" t="s">
        <v>77</v>
      </c>
      <c r="E27" s="31" t="s">
        <v>41</v>
      </c>
      <c r="F27" s="200" t="s">
        <v>77</v>
      </c>
      <c r="G27" s="31" t="s">
        <v>42</v>
      </c>
      <c r="H27" s="200" t="s">
        <v>77</v>
      </c>
      <c r="I27" s="32" t="s">
        <v>43</v>
      </c>
      <c r="J27" s="202"/>
      <c r="K27" s="203"/>
      <c r="L27" s="204"/>
      <c r="M27" s="197"/>
      <c r="N27" s="202"/>
      <c r="O27" s="200" t="s">
        <v>77</v>
      </c>
      <c r="P27" s="33" t="s">
        <v>41</v>
      </c>
      <c r="Q27" s="200" t="s">
        <v>77</v>
      </c>
      <c r="R27" s="34" t="s">
        <v>42</v>
      </c>
      <c r="S27" s="200" t="s">
        <v>77</v>
      </c>
      <c r="T27" s="135" t="s">
        <v>44</v>
      </c>
      <c r="U27" s="135"/>
      <c r="V27" s="136"/>
      <c r="W27" s="203"/>
      <c r="X27" s="203"/>
      <c r="Y27" s="204"/>
      <c r="Z27" s="197"/>
      <c r="AA27" s="197"/>
      <c r="AB27" s="23"/>
      <c r="AC27" s="23"/>
      <c r="AF27" s="60"/>
      <c r="AG27" s="60"/>
      <c r="AH27" s="60"/>
      <c r="AI27" s="60"/>
      <c r="AJ27" s="60"/>
      <c r="AK27" s="60"/>
      <c r="AL27" s="60"/>
    </row>
    <row r="28" spans="2:38" ht="22.5" customHeight="1" x14ac:dyDescent="0.4">
      <c r="B28" s="118"/>
      <c r="C28" s="118"/>
      <c r="D28" s="201" t="s">
        <v>77</v>
      </c>
      <c r="E28" s="31" t="s">
        <v>41</v>
      </c>
      <c r="F28" s="201" t="s">
        <v>77</v>
      </c>
      <c r="G28" s="31" t="s">
        <v>42</v>
      </c>
      <c r="H28" s="201" t="s">
        <v>77</v>
      </c>
      <c r="I28" s="32" t="s">
        <v>43</v>
      </c>
      <c r="J28" s="202"/>
      <c r="K28" s="203"/>
      <c r="L28" s="204"/>
      <c r="M28" s="197"/>
      <c r="N28" s="197"/>
      <c r="O28" s="201" t="s">
        <v>77</v>
      </c>
      <c r="P28" s="33" t="s">
        <v>41</v>
      </c>
      <c r="Q28" s="201" t="s">
        <v>77</v>
      </c>
      <c r="R28" s="34" t="s">
        <v>42</v>
      </c>
      <c r="S28" s="201" t="s">
        <v>77</v>
      </c>
      <c r="T28" s="135" t="s">
        <v>44</v>
      </c>
      <c r="U28" s="135"/>
      <c r="V28" s="136"/>
      <c r="W28" s="202"/>
      <c r="X28" s="203"/>
      <c r="Y28" s="204"/>
      <c r="Z28" s="197"/>
      <c r="AA28" s="197"/>
      <c r="AB28" s="23"/>
      <c r="AC28" s="23"/>
      <c r="AF28" s="60"/>
      <c r="AG28" s="60"/>
      <c r="AH28" s="60"/>
      <c r="AI28" s="60"/>
      <c r="AJ28" s="60"/>
      <c r="AK28" s="60"/>
      <c r="AL28" s="60"/>
    </row>
    <row r="29" spans="2:38" ht="15" customHeight="1" x14ac:dyDescent="0.4">
      <c r="B29" s="143" t="s">
        <v>45</v>
      </c>
      <c r="C29" s="143"/>
      <c r="D29" s="143"/>
      <c r="E29" s="143"/>
      <c r="F29" s="143"/>
      <c r="G29" s="143"/>
      <c r="H29" s="143"/>
      <c r="I29" s="143"/>
      <c r="J29" s="143"/>
      <c r="K29" s="143"/>
      <c r="L29" s="143"/>
      <c r="M29" s="18"/>
      <c r="N29" s="18"/>
      <c r="O29" s="18"/>
      <c r="P29" s="18"/>
      <c r="Q29" s="18"/>
      <c r="R29" s="18"/>
      <c r="S29" s="18"/>
      <c r="T29" s="18"/>
      <c r="U29" s="18"/>
      <c r="V29" s="18"/>
      <c r="W29" s="18"/>
      <c r="X29" s="18"/>
      <c r="Y29" s="18"/>
      <c r="Z29" s="18"/>
      <c r="AA29" s="18"/>
      <c r="AB29" s="18"/>
      <c r="AC29" s="18"/>
      <c r="AF29" s="60"/>
      <c r="AG29" s="60"/>
      <c r="AH29" s="60"/>
      <c r="AI29" s="60"/>
      <c r="AJ29" s="60"/>
      <c r="AK29" s="60"/>
      <c r="AL29" s="60"/>
    </row>
    <row r="30" spans="2:38" ht="6" customHeight="1" x14ac:dyDescent="0.4">
      <c r="B30" s="35"/>
      <c r="C30" s="35"/>
      <c r="D30" s="36"/>
      <c r="E30" s="37"/>
      <c r="F30" s="37"/>
      <c r="G30" s="37"/>
      <c r="H30" s="37"/>
      <c r="I30" s="37"/>
      <c r="J30" s="37"/>
      <c r="K30" s="37"/>
      <c r="L30" s="37"/>
      <c r="M30" s="18"/>
      <c r="N30" s="18"/>
      <c r="O30" s="18"/>
      <c r="P30" s="18"/>
      <c r="Q30" s="18"/>
      <c r="R30" s="18"/>
      <c r="S30" s="18"/>
      <c r="T30" s="18"/>
      <c r="U30" s="18"/>
      <c r="V30" s="18"/>
      <c r="W30" s="18"/>
      <c r="X30" s="18"/>
      <c r="Y30" s="18"/>
      <c r="Z30" s="18"/>
      <c r="AA30" s="18"/>
      <c r="AB30" s="18"/>
      <c r="AC30" s="18"/>
      <c r="AF30" s="60"/>
      <c r="AG30" s="60"/>
      <c r="AH30" s="60"/>
      <c r="AI30" s="60"/>
      <c r="AJ30" s="60"/>
      <c r="AK30" s="60"/>
      <c r="AL30" s="60"/>
    </row>
    <row r="31" spans="2:38" ht="22.5" customHeight="1" x14ac:dyDescent="0.4">
      <c r="B31" s="101" t="s">
        <v>14</v>
      </c>
      <c r="C31" s="102"/>
      <c r="D31" s="102"/>
      <c r="E31" s="102"/>
      <c r="F31" s="144"/>
      <c r="G31" s="102"/>
      <c r="H31" s="102"/>
      <c r="I31" s="102"/>
      <c r="J31" s="102"/>
      <c r="K31" s="116" t="s">
        <v>15</v>
      </c>
      <c r="L31" s="116"/>
      <c r="M31" s="116"/>
      <c r="N31" s="116" t="s">
        <v>16</v>
      </c>
      <c r="O31" s="116"/>
      <c r="P31" s="116"/>
      <c r="Q31" s="116"/>
      <c r="R31" s="116"/>
      <c r="S31" s="116"/>
      <c r="T31" s="116"/>
      <c r="U31" s="68" t="s">
        <v>17</v>
      </c>
      <c r="V31" s="68"/>
      <c r="W31" s="68"/>
      <c r="X31" s="68"/>
      <c r="Y31" s="68"/>
      <c r="Z31" s="68"/>
      <c r="AA31" s="69"/>
      <c r="AB31" s="12"/>
      <c r="AC31" s="12"/>
      <c r="AF31" s="60"/>
      <c r="AG31" s="60"/>
      <c r="AH31" s="60"/>
      <c r="AI31" s="60"/>
      <c r="AJ31" s="60"/>
      <c r="AK31" s="60"/>
      <c r="AL31" s="60"/>
    </row>
    <row r="32" spans="2:38" ht="13.15" customHeight="1" x14ac:dyDescent="0.4">
      <c r="B32" s="146" t="s">
        <v>46</v>
      </c>
      <c r="C32" s="147"/>
      <c r="D32" s="147"/>
      <c r="E32" s="147"/>
      <c r="F32" s="198" t="s">
        <v>77</v>
      </c>
      <c r="G32" s="24" t="s">
        <v>47</v>
      </c>
      <c r="H32" s="109" t="s">
        <v>48</v>
      </c>
      <c r="I32" s="109"/>
      <c r="J32" s="110"/>
      <c r="K32" s="205"/>
      <c r="L32" s="206"/>
      <c r="M32" s="207"/>
      <c r="N32" s="208" t="s">
        <v>77</v>
      </c>
      <c r="O32" s="209"/>
      <c r="P32" s="150" t="s">
        <v>49</v>
      </c>
      <c r="Q32" s="150"/>
      <c r="R32" s="150"/>
      <c r="S32" s="150"/>
      <c r="T32" s="150"/>
      <c r="U32" s="151" t="str">
        <f>DBCS(IF($AD$32="","",IF(COLUMN(B1) &lt;= 7-LEN($AD$32),"",IF(COLUMN(B1)- (7-LEN($AD$32)) = 1,"￥",MID($AD$32,COLUMN(B1)-(7-LEN($AD$32))-1,1)))))</f>
        <v/>
      </c>
      <c r="V32" s="104" t="str">
        <f t="shared" ref="V32:AA32" si="6">DBCS(IF($AD$32="","",IF(COLUMN(C1) &lt;= 7-LEN($AD$32),"",IF(COLUMN(C1)- (7-LEN($AD$32)) = 1,"￥",MID($AD$32,COLUMN(C1)-(7-LEN($AD$32))-1,1)))))</f>
        <v/>
      </c>
      <c r="W32" s="104" t="str">
        <f t="shared" si="6"/>
        <v/>
      </c>
      <c r="X32" s="106" t="str">
        <f t="shared" si="6"/>
        <v/>
      </c>
      <c r="Y32" s="104" t="str">
        <f t="shared" si="6"/>
        <v/>
      </c>
      <c r="Z32" s="104" t="str">
        <f t="shared" si="6"/>
        <v>￥</v>
      </c>
      <c r="AA32" s="106" t="str">
        <f t="shared" si="6"/>
        <v>０</v>
      </c>
      <c r="AB32" s="21"/>
      <c r="AC32" s="21"/>
      <c r="AD32" s="171">
        <f>SUM(AE32:AE33)</f>
        <v>0</v>
      </c>
      <c r="AE32" s="62">
        <f>IF($N32="☑",$K$32*8800,0)</f>
        <v>0</v>
      </c>
      <c r="AF32" s="66"/>
      <c r="AG32" s="66"/>
      <c r="AH32" s="66"/>
      <c r="AI32" s="66"/>
      <c r="AJ32" s="66"/>
      <c r="AK32" s="66"/>
      <c r="AL32" s="66"/>
    </row>
    <row r="33" spans="2:38" ht="13.15" customHeight="1" x14ac:dyDescent="0.4">
      <c r="B33" s="148"/>
      <c r="C33" s="149"/>
      <c r="D33" s="149"/>
      <c r="E33" s="149"/>
      <c r="F33" s="215" t="s">
        <v>77</v>
      </c>
      <c r="G33" s="25" t="s">
        <v>50</v>
      </c>
      <c r="H33" s="112"/>
      <c r="I33" s="112"/>
      <c r="J33" s="113"/>
      <c r="K33" s="210"/>
      <c r="L33" s="211"/>
      <c r="M33" s="212"/>
      <c r="N33" s="213" t="s">
        <v>77</v>
      </c>
      <c r="O33" s="214"/>
      <c r="P33" s="145" t="s">
        <v>51</v>
      </c>
      <c r="Q33" s="145"/>
      <c r="R33" s="145"/>
      <c r="S33" s="145"/>
      <c r="T33" s="145"/>
      <c r="U33" s="152"/>
      <c r="V33" s="123"/>
      <c r="W33" s="123"/>
      <c r="X33" s="121"/>
      <c r="Y33" s="123"/>
      <c r="Z33" s="123"/>
      <c r="AA33" s="121"/>
      <c r="AB33" s="21"/>
      <c r="AC33" s="21"/>
      <c r="AD33" s="172"/>
      <c r="AE33" s="62">
        <f>IF($N33="☑",$K$32*9900,0)</f>
        <v>0</v>
      </c>
      <c r="AF33" s="66"/>
      <c r="AG33" s="66"/>
      <c r="AH33" s="66"/>
      <c r="AI33" s="66"/>
      <c r="AJ33" s="66"/>
      <c r="AK33" s="66"/>
      <c r="AL33" s="66"/>
    </row>
    <row r="34" spans="2:38" ht="13.15" customHeight="1" x14ac:dyDescent="0.4">
      <c r="B34" s="146" t="s">
        <v>52</v>
      </c>
      <c r="C34" s="147"/>
      <c r="D34" s="147"/>
      <c r="E34" s="147"/>
      <c r="F34" s="198" t="s">
        <v>77</v>
      </c>
      <c r="G34" s="24" t="s">
        <v>53</v>
      </c>
      <c r="H34" s="109" t="s">
        <v>48</v>
      </c>
      <c r="I34" s="109"/>
      <c r="J34" s="110"/>
      <c r="K34" s="205"/>
      <c r="L34" s="206"/>
      <c r="M34" s="207"/>
      <c r="N34" s="208" t="s">
        <v>77</v>
      </c>
      <c r="O34" s="209"/>
      <c r="P34" s="150" t="s">
        <v>54</v>
      </c>
      <c r="Q34" s="150"/>
      <c r="R34" s="150"/>
      <c r="S34" s="150"/>
      <c r="T34" s="150"/>
      <c r="U34" s="151" t="str">
        <f>DBCS(IF($AD$34="","",IF(COLUMN(B1) &lt;= 7-LEN($AD$34),"",IF(COLUMN(B1)- (7-LEN($AD$34)) = 1,"￥",MID($AD$34,COLUMN(B1)-(7-LEN($AD$34))-1,1)))))</f>
        <v/>
      </c>
      <c r="V34" s="104" t="str">
        <f t="shared" ref="V34:AA34" si="7">DBCS(IF($AD$34="","",IF(COLUMN(C1) &lt;= 7-LEN($AD$34),"",IF(COLUMN(C1)- (7-LEN($AD$34)) = 1,"￥",MID($AD$34,COLUMN(C1)-(7-LEN($AD$34))-1,1)))))</f>
        <v/>
      </c>
      <c r="W34" s="104" t="str">
        <f t="shared" si="7"/>
        <v/>
      </c>
      <c r="X34" s="106" t="str">
        <f t="shared" si="7"/>
        <v/>
      </c>
      <c r="Y34" s="104" t="str">
        <f t="shared" si="7"/>
        <v/>
      </c>
      <c r="Z34" s="104" t="str">
        <f t="shared" si="7"/>
        <v>￥</v>
      </c>
      <c r="AA34" s="106" t="str">
        <f t="shared" si="7"/>
        <v>０</v>
      </c>
      <c r="AB34" s="21"/>
      <c r="AC34" s="21"/>
      <c r="AD34" s="171">
        <f>SUM(AE34:AE35)</f>
        <v>0</v>
      </c>
      <c r="AE34" s="62">
        <f>IF($N34="☑",$K$34*12100,0)</f>
        <v>0</v>
      </c>
      <c r="AF34" s="66"/>
      <c r="AG34" s="66"/>
      <c r="AH34" s="66"/>
      <c r="AI34" s="66"/>
      <c r="AJ34" s="66"/>
      <c r="AK34" s="66"/>
      <c r="AL34" s="66"/>
    </row>
    <row r="35" spans="2:38" ht="13.15" customHeight="1" x14ac:dyDescent="0.4">
      <c r="B35" s="148"/>
      <c r="C35" s="149"/>
      <c r="D35" s="149"/>
      <c r="E35" s="149"/>
      <c r="F35" s="215" t="s">
        <v>77</v>
      </c>
      <c r="G35" s="38" t="s">
        <v>55</v>
      </c>
      <c r="H35" s="112"/>
      <c r="I35" s="112"/>
      <c r="J35" s="113"/>
      <c r="K35" s="210"/>
      <c r="L35" s="211"/>
      <c r="M35" s="212"/>
      <c r="N35" s="213" t="s">
        <v>77</v>
      </c>
      <c r="O35" s="214"/>
      <c r="P35" s="145" t="s">
        <v>56</v>
      </c>
      <c r="Q35" s="145"/>
      <c r="R35" s="145"/>
      <c r="S35" s="145"/>
      <c r="T35" s="145"/>
      <c r="U35" s="153"/>
      <c r="V35" s="105"/>
      <c r="W35" s="105"/>
      <c r="X35" s="107"/>
      <c r="Y35" s="105"/>
      <c r="Z35" s="105"/>
      <c r="AA35" s="107"/>
      <c r="AB35" s="21"/>
      <c r="AC35" s="21"/>
      <c r="AD35" s="172"/>
      <c r="AE35" s="62">
        <f>IF($N35="☑",$K$34*13200,0)</f>
        <v>0</v>
      </c>
      <c r="AF35" s="66"/>
      <c r="AG35" s="66"/>
      <c r="AH35" s="66"/>
      <c r="AI35" s="66"/>
      <c r="AJ35" s="66"/>
      <c r="AK35" s="66"/>
      <c r="AL35" s="66"/>
    </row>
    <row r="36" spans="2:38" ht="13.15" customHeight="1" x14ac:dyDescent="0.4">
      <c r="B36" s="146" t="s">
        <v>57</v>
      </c>
      <c r="C36" s="147"/>
      <c r="D36" s="147"/>
      <c r="E36" s="147"/>
      <c r="F36" s="198" t="s">
        <v>77</v>
      </c>
      <c r="G36" s="24" t="s">
        <v>53</v>
      </c>
      <c r="H36" s="109" t="s">
        <v>48</v>
      </c>
      <c r="I36" s="109"/>
      <c r="J36" s="110"/>
      <c r="K36" s="205"/>
      <c r="L36" s="206"/>
      <c r="M36" s="207"/>
      <c r="N36" s="208" t="s">
        <v>77</v>
      </c>
      <c r="O36" s="209"/>
      <c r="P36" s="150" t="s">
        <v>58</v>
      </c>
      <c r="Q36" s="150"/>
      <c r="R36" s="150"/>
      <c r="S36" s="150"/>
      <c r="T36" s="150"/>
      <c r="U36" s="152" t="str">
        <f>DBCS(IF($AD$36="","",IF(COLUMN(B1) &lt;= 7-LEN($AD$36),"",IF(COLUMN(B1)- (7-LEN($AD$36)) = 1,"￥",MID($AD$36,COLUMN(B1)-(7-LEN($AD$36))-1,1)))))</f>
        <v/>
      </c>
      <c r="V36" s="123" t="str">
        <f t="shared" ref="V36:AA36" si="8">DBCS(IF($AD$36="","",IF(COLUMN(C1) &lt;= 7-LEN($AD$36),"",IF(COLUMN(C1)- (7-LEN($AD$36)) = 1,"￥",MID($AD$36,COLUMN(C1)-(7-LEN($AD$36))-1,1)))))</f>
        <v/>
      </c>
      <c r="W36" s="123" t="str">
        <f t="shared" si="8"/>
        <v/>
      </c>
      <c r="X36" s="121" t="str">
        <f t="shared" si="8"/>
        <v/>
      </c>
      <c r="Y36" s="123" t="str">
        <f t="shared" si="8"/>
        <v/>
      </c>
      <c r="Z36" s="123" t="str">
        <f t="shared" si="8"/>
        <v>￥</v>
      </c>
      <c r="AA36" s="121" t="str">
        <f t="shared" si="8"/>
        <v>０</v>
      </c>
      <c r="AB36" s="21"/>
      <c r="AC36" s="21"/>
      <c r="AD36" s="171">
        <f>SUM(AE36:AE37)</f>
        <v>0</v>
      </c>
      <c r="AE36" s="62">
        <f>IF($N36="☑",$K$36*7700,0)</f>
        <v>0</v>
      </c>
      <c r="AF36" s="66"/>
      <c r="AG36" s="66"/>
      <c r="AH36" s="66"/>
      <c r="AI36" s="66"/>
      <c r="AJ36" s="66"/>
      <c r="AK36" s="66"/>
      <c r="AL36" s="66"/>
    </row>
    <row r="37" spans="2:38" ht="13.15" customHeight="1" x14ac:dyDescent="0.4">
      <c r="B37" s="148"/>
      <c r="C37" s="149"/>
      <c r="D37" s="149"/>
      <c r="E37" s="149"/>
      <c r="F37" s="215" t="s">
        <v>77</v>
      </c>
      <c r="G37" s="38" t="s">
        <v>55</v>
      </c>
      <c r="H37" s="112"/>
      <c r="I37" s="112"/>
      <c r="J37" s="113"/>
      <c r="K37" s="210"/>
      <c r="L37" s="211"/>
      <c r="M37" s="212"/>
      <c r="N37" s="213" t="s">
        <v>77</v>
      </c>
      <c r="O37" s="214"/>
      <c r="P37" s="145" t="s">
        <v>59</v>
      </c>
      <c r="Q37" s="145"/>
      <c r="R37" s="145"/>
      <c r="S37" s="145"/>
      <c r="T37" s="145"/>
      <c r="U37" s="152"/>
      <c r="V37" s="123"/>
      <c r="W37" s="123"/>
      <c r="X37" s="121"/>
      <c r="Y37" s="123"/>
      <c r="Z37" s="123"/>
      <c r="AA37" s="121"/>
      <c r="AB37" s="21"/>
      <c r="AC37" s="21"/>
      <c r="AD37" s="172"/>
      <c r="AE37" s="62">
        <f>IF($N37="☑",$K$36*8800,0)</f>
        <v>0</v>
      </c>
      <c r="AF37" s="66"/>
      <c r="AG37" s="66"/>
      <c r="AH37" s="66"/>
      <c r="AI37" s="66"/>
      <c r="AJ37" s="66"/>
      <c r="AK37" s="66"/>
      <c r="AL37" s="66"/>
    </row>
    <row r="38" spans="2:38" ht="13.15" customHeight="1" x14ac:dyDescent="0.4">
      <c r="B38" s="146" t="s">
        <v>60</v>
      </c>
      <c r="C38" s="147"/>
      <c r="D38" s="147"/>
      <c r="E38" s="147"/>
      <c r="F38" s="198" t="s">
        <v>77</v>
      </c>
      <c r="G38" s="24" t="s">
        <v>53</v>
      </c>
      <c r="H38" s="109" t="s">
        <v>48</v>
      </c>
      <c r="I38" s="109"/>
      <c r="J38" s="110"/>
      <c r="K38" s="205"/>
      <c r="L38" s="206"/>
      <c r="M38" s="207"/>
      <c r="N38" s="208" t="s">
        <v>77</v>
      </c>
      <c r="O38" s="209"/>
      <c r="P38" s="150" t="s">
        <v>61</v>
      </c>
      <c r="Q38" s="150"/>
      <c r="R38" s="150"/>
      <c r="S38" s="150"/>
      <c r="T38" s="150"/>
      <c r="U38" s="151" t="str">
        <f>DBCS(IF($AD$38="","",IF(COLUMN(B1) &lt;= 7-LEN($AD$38),"",IF(COLUMN(B1)- (7-LEN($AD$38)) = 1,"￥",MID($AD$38,COLUMN(B1)-(7-LEN($AD$38))-1,1)))))</f>
        <v/>
      </c>
      <c r="V38" s="104" t="str">
        <f t="shared" ref="V38:AA38" si="9">DBCS(IF($AD$38="","",IF(COLUMN(C1) &lt;= 7-LEN($AD$38),"",IF(COLUMN(C1)- (7-LEN($AD$38)) = 1,"￥",MID($AD$38,COLUMN(C1)-(7-LEN($AD$38))-1,1)))))</f>
        <v/>
      </c>
      <c r="W38" s="104" t="str">
        <f t="shared" si="9"/>
        <v/>
      </c>
      <c r="X38" s="106" t="str">
        <f t="shared" si="9"/>
        <v/>
      </c>
      <c r="Y38" s="104" t="str">
        <f t="shared" si="9"/>
        <v/>
      </c>
      <c r="Z38" s="104" t="str">
        <f t="shared" si="9"/>
        <v>￥</v>
      </c>
      <c r="AA38" s="106" t="str">
        <f t="shared" si="9"/>
        <v>０</v>
      </c>
      <c r="AB38" s="21"/>
      <c r="AC38" s="21"/>
      <c r="AD38" s="171">
        <f>SUM(AE38:AE39)</f>
        <v>0</v>
      </c>
      <c r="AE38" s="62">
        <f>IF($N38="☑",$K$38*9900,0)</f>
        <v>0</v>
      </c>
      <c r="AF38" s="66"/>
      <c r="AG38" s="66"/>
      <c r="AH38" s="66"/>
      <c r="AI38" s="66"/>
      <c r="AJ38" s="66"/>
      <c r="AK38" s="66"/>
      <c r="AL38" s="66"/>
    </row>
    <row r="39" spans="2:38" ht="13.15" customHeight="1" x14ac:dyDescent="0.4">
      <c r="B39" s="148"/>
      <c r="C39" s="149"/>
      <c r="D39" s="149"/>
      <c r="E39" s="149"/>
      <c r="F39" s="215" t="s">
        <v>77</v>
      </c>
      <c r="G39" s="38" t="s">
        <v>55</v>
      </c>
      <c r="H39" s="112"/>
      <c r="I39" s="112"/>
      <c r="J39" s="113"/>
      <c r="K39" s="210"/>
      <c r="L39" s="211"/>
      <c r="M39" s="212"/>
      <c r="N39" s="213" t="s">
        <v>77</v>
      </c>
      <c r="O39" s="214"/>
      <c r="P39" s="145" t="s">
        <v>62</v>
      </c>
      <c r="Q39" s="145"/>
      <c r="R39" s="145"/>
      <c r="S39" s="145"/>
      <c r="T39" s="145"/>
      <c r="U39" s="153"/>
      <c r="V39" s="105"/>
      <c r="W39" s="105"/>
      <c r="X39" s="107"/>
      <c r="Y39" s="105"/>
      <c r="Z39" s="105"/>
      <c r="AA39" s="107"/>
      <c r="AB39" s="21"/>
      <c r="AC39" s="21"/>
      <c r="AD39" s="172"/>
      <c r="AE39" s="62">
        <f>IF($N39="☑",$K$38*11000,0)</f>
        <v>0</v>
      </c>
      <c r="AF39" s="66"/>
      <c r="AG39" s="66"/>
      <c r="AH39" s="66"/>
      <c r="AI39" s="66"/>
      <c r="AJ39" s="66"/>
      <c r="AK39" s="66"/>
      <c r="AL39" s="66"/>
    </row>
    <row r="40" spans="2:38" ht="13.15" customHeight="1" x14ac:dyDescent="0.4">
      <c r="B40" s="146" t="s">
        <v>63</v>
      </c>
      <c r="C40" s="147"/>
      <c r="D40" s="147"/>
      <c r="E40" s="147"/>
      <c r="F40" s="198" t="s">
        <v>77</v>
      </c>
      <c r="G40" s="24" t="s">
        <v>53</v>
      </c>
      <c r="H40" s="154" t="s">
        <v>48</v>
      </c>
      <c r="I40" s="154"/>
      <c r="J40" s="155"/>
      <c r="K40" s="205"/>
      <c r="L40" s="206"/>
      <c r="M40" s="207"/>
      <c r="N40" s="208" t="s">
        <v>77</v>
      </c>
      <c r="O40" s="209"/>
      <c r="P40" s="150" t="s">
        <v>64</v>
      </c>
      <c r="Q40" s="150"/>
      <c r="R40" s="150"/>
      <c r="S40" s="150"/>
      <c r="T40" s="150"/>
      <c r="U40" s="152" t="str">
        <f>DBCS(IF($AD$40="","",IF(COLUMN(B1) &lt;= 7-LEN($AD$40),"",IF(COLUMN(B1)- (7-LEN($AD$40)) = 1,"￥",MID($AD$40,COLUMN(B1)-(7-LEN($AD$40))-1,1)))))</f>
        <v/>
      </c>
      <c r="V40" s="123" t="str">
        <f t="shared" ref="V40:AA40" si="10">DBCS(IF($AD$40="","",IF(COLUMN(C1) &lt;= 7-LEN($AD$40),"",IF(COLUMN(C1)- (7-LEN($AD$40)) = 1,"￥",MID($AD$40,COLUMN(C1)-(7-LEN($AD$40))-1,1)))))</f>
        <v/>
      </c>
      <c r="W40" s="123" t="str">
        <f t="shared" si="10"/>
        <v/>
      </c>
      <c r="X40" s="121" t="str">
        <f t="shared" si="10"/>
        <v/>
      </c>
      <c r="Y40" s="123" t="str">
        <f t="shared" si="10"/>
        <v/>
      </c>
      <c r="Z40" s="123" t="str">
        <f t="shared" si="10"/>
        <v>￥</v>
      </c>
      <c r="AA40" s="121" t="str">
        <f t="shared" si="10"/>
        <v>０</v>
      </c>
      <c r="AB40" s="21"/>
      <c r="AC40" s="21"/>
      <c r="AD40" s="171">
        <f>SUM(AE40:AE41)</f>
        <v>0</v>
      </c>
      <c r="AE40" s="62">
        <f>IF($N40="☑",$K$40*13200,0)</f>
        <v>0</v>
      </c>
      <c r="AF40" s="66"/>
      <c r="AG40" s="66"/>
      <c r="AH40" s="66"/>
      <c r="AI40" s="66"/>
      <c r="AJ40" s="66"/>
      <c r="AK40" s="66"/>
      <c r="AL40" s="66"/>
    </row>
    <row r="41" spans="2:38" ht="13.15" customHeight="1" x14ac:dyDescent="0.4">
      <c r="B41" s="148"/>
      <c r="C41" s="149"/>
      <c r="D41" s="149"/>
      <c r="E41" s="149"/>
      <c r="F41" s="215" t="s">
        <v>77</v>
      </c>
      <c r="G41" s="38" t="s">
        <v>55</v>
      </c>
      <c r="H41" s="156"/>
      <c r="I41" s="156"/>
      <c r="J41" s="157"/>
      <c r="K41" s="210"/>
      <c r="L41" s="211"/>
      <c r="M41" s="212"/>
      <c r="N41" s="213" t="s">
        <v>77</v>
      </c>
      <c r="O41" s="214"/>
      <c r="P41" s="145" t="s">
        <v>65</v>
      </c>
      <c r="Q41" s="145"/>
      <c r="R41" s="145"/>
      <c r="S41" s="145"/>
      <c r="T41" s="145"/>
      <c r="U41" s="152"/>
      <c r="V41" s="123"/>
      <c r="W41" s="123"/>
      <c r="X41" s="121"/>
      <c r="Y41" s="123"/>
      <c r="Z41" s="123"/>
      <c r="AA41" s="121"/>
      <c r="AB41" s="21"/>
      <c r="AC41" s="21"/>
      <c r="AD41" s="172"/>
      <c r="AE41" s="62">
        <f>IF($N41="☑",$K$40*14300,0)</f>
        <v>0</v>
      </c>
      <c r="AF41" s="66"/>
      <c r="AG41" s="66"/>
      <c r="AH41" s="66"/>
      <c r="AI41" s="66"/>
      <c r="AJ41" s="66"/>
      <c r="AK41" s="66"/>
      <c r="AL41" s="66"/>
    </row>
    <row r="42" spans="2:38" ht="13.15" customHeight="1" x14ac:dyDescent="0.4">
      <c r="B42" s="146" t="s">
        <v>66</v>
      </c>
      <c r="C42" s="147"/>
      <c r="D42" s="147"/>
      <c r="E42" s="147"/>
      <c r="F42" s="198" t="s">
        <v>77</v>
      </c>
      <c r="G42" s="24" t="s">
        <v>53</v>
      </c>
      <c r="H42" s="154" t="s">
        <v>48</v>
      </c>
      <c r="I42" s="154"/>
      <c r="J42" s="155"/>
      <c r="K42" s="205"/>
      <c r="L42" s="206"/>
      <c r="M42" s="207"/>
      <c r="N42" s="208" t="s">
        <v>77</v>
      </c>
      <c r="O42" s="209"/>
      <c r="P42" s="150" t="s">
        <v>49</v>
      </c>
      <c r="Q42" s="150"/>
      <c r="R42" s="150"/>
      <c r="S42" s="150"/>
      <c r="T42" s="150"/>
      <c r="U42" s="151" t="str">
        <f>DBCS(IF($AD$42="","",IF(COLUMN(B1) &lt;= 7-LEN($AD$42),"",IF(COLUMN(B1)- (7-LEN($AD$42)) = 1,"￥",MID($AD$42,COLUMN(B1)-(7-LEN($AD$42))-1,1)))))</f>
        <v/>
      </c>
      <c r="V42" s="104" t="str">
        <f t="shared" ref="V42:AA42" si="11">DBCS(IF($AD$42="","",IF(COLUMN(C1) &lt;= 7-LEN($AD$42),"",IF(COLUMN(C1)- (7-LEN($AD$42)) = 1,"￥",MID($AD$42,COLUMN(C1)-(7-LEN($AD$42))-1,1)))))</f>
        <v/>
      </c>
      <c r="W42" s="104" t="str">
        <f t="shared" si="11"/>
        <v/>
      </c>
      <c r="X42" s="106" t="str">
        <f t="shared" si="11"/>
        <v/>
      </c>
      <c r="Y42" s="104" t="str">
        <f t="shared" si="11"/>
        <v/>
      </c>
      <c r="Z42" s="104" t="str">
        <f t="shared" si="11"/>
        <v>￥</v>
      </c>
      <c r="AA42" s="106" t="str">
        <f t="shared" si="11"/>
        <v>０</v>
      </c>
      <c r="AB42" s="21"/>
      <c r="AC42" s="21"/>
      <c r="AD42" s="171">
        <f>SUM(AE42:AE43)</f>
        <v>0</v>
      </c>
      <c r="AE42" s="62">
        <f>IF($N42="☑",$K$42*8800,0)</f>
        <v>0</v>
      </c>
      <c r="AF42" s="66"/>
      <c r="AG42" s="66"/>
      <c r="AH42" s="66"/>
      <c r="AI42" s="66"/>
      <c r="AJ42" s="66"/>
      <c r="AK42" s="66"/>
      <c r="AL42" s="66"/>
    </row>
    <row r="43" spans="2:38" ht="13.15" customHeight="1" x14ac:dyDescent="0.4">
      <c r="B43" s="148"/>
      <c r="C43" s="149"/>
      <c r="D43" s="149"/>
      <c r="E43" s="149"/>
      <c r="F43" s="215" t="s">
        <v>77</v>
      </c>
      <c r="G43" s="38" t="s">
        <v>55</v>
      </c>
      <c r="H43" s="156"/>
      <c r="I43" s="156"/>
      <c r="J43" s="157"/>
      <c r="K43" s="210"/>
      <c r="L43" s="211"/>
      <c r="M43" s="212"/>
      <c r="N43" s="213" t="s">
        <v>77</v>
      </c>
      <c r="O43" s="214"/>
      <c r="P43" s="145" t="s">
        <v>51</v>
      </c>
      <c r="Q43" s="145"/>
      <c r="R43" s="145"/>
      <c r="S43" s="145"/>
      <c r="T43" s="145"/>
      <c r="U43" s="153"/>
      <c r="V43" s="105"/>
      <c r="W43" s="105"/>
      <c r="X43" s="107"/>
      <c r="Y43" s="105"/>
      <c r="Z43" s="105"/>
      <c r="AA43" s="107"/>
      <c r="AB43" s="21"/>
      <c r="AC43" s="21"/>
      <c r="AD43" s="172"/>
      <c r="AE43" s="62">
        <f>IF($N43="☑",$K$42*9900,0)</f>
        <v>0</v>
      </c>
      <c r="AF43" s="66"/>
      <c r="AG43" s="66"/>
      <c r="AH43" s="66"/>
      <c r="AI43" s="66"/>
      <c r="AJ43" s="66"/>
      <c r="AK43" s="66"/>
      <c r="AL43" s="66"/>
    </row>
    <row r="44" spans="2:38" ht="13.15" customHeight="1" x14ac:dyDescent="0.4">
      <c r="B44" s="146" t="s">
        <v>67</v>
      </c>
      <c r="C44" s="147"/>
      <c r="D44" s="147"/>
      <c r="E44" s="147"/>
      <c r="F44" s="198" t="s">
        <v>77</v>
      </c>
      <c r="G44" s="24" t="s">
        <v>53</v>
      </c>
      <c r="H44" s="154" t="s">
        <v>48</v>
      </c>
      <c r="I44" s="154"/>
      <c r="J44" s="155"/>
      <c r="K44" s="205"/>
      <c r="L44" s="206"/>
      <c r="M44" s="207"/>
      <c r="N44" s="208" t="s">
        <v>77</v>
      </c>
      <c r="O44" s="209"/>
      <c r="P44" s="150" t="s">
        <v>68</v>
      </c>
      <c r="Q44" s="150"/>
      <c r="R44" s="150"/>
      <c r="S44" s="150"/>
      <c r="T44" s="150"/>
      <c r="U44" s="152" t="str">
        <f>DBCS(IF($AD$44="","",IF(COLUMN(B1) &lt;= 7-LEN($AD$44),"",IF(COLUMN(B1)- (7-LEN($AD$44)) = 1,"￥",MID($AD$44,COLUMN(B1)-(7-LEN($AD$44))-1,1)))))</f>
        <v/>
      </c>
      <c r="V44" s="123" t="str">
        <f t="shared" ref="V44:AA44" si="12">DBCS(IF($AD$44="","",IF(COLUMN(C1) &lt;= 7-LEN($AD$44),"",IF(COLUMN(C1)- (7-LEN($AD$44)) = 1,"￥",MID($AD$44,COLUMN(C1)-(7-LEN($AD$44))-1,1)))))</f>
        <v/>
      </c>
      <c r="W44" s="123" t="str">
        <f t="shared" si="12"/>
        <v/>
      </c>
      <c r="X44" s="121" t="str">
        <f t="shared" si="12"/>
        <v/>
      </c>
      <c r="Y44" s="123" t="str">
        <f t="shared" si="12"/>
        <v/>
      </c>
      <c r="Z44" s="123" t="str">
        <f t="shared" si="12"/>
        <v>￥</v>
      </c>
      <c r="AA44" s="121" t="str">
        <f t="shared" si="12"/>
        <v>０</v>
      </c>
      <c r="AB44" s="21"/>
      <c r="AC44" s="21"/>
      <c r="AD44" s="171">
        <f>SUM(AE44:AE45)</f>
        <v>0</v>
      </c>
      <c r="AE44" s="62">
        <f>IF($N44="☑",$K$44*6600,0)</f>
        <v>0</v>
      </c>
      <c r="AF44" s="66"/>
      <c r="AG44" s="66"/>
      <c r="AH44" s="66"/>
      <c r="AI44" s="66"/>
      <c r="AJ44" s="66"/>
      <c r="AK44" s="66"/>
      <c r="AL44" s="66"/>
    </row>
    <row r="45" spans="2:38" ht="13.15" customHeight="1" x14ac:dyDescent="0.4">
      <c r="B45" s="148"/>
      <c r="C45" s="149"/>
      <c r="D45" s="149"/>
      <c r="E45" s="149"/>
      <c r="F45" s="199" t="s">
        <v>77</v>
      </c>
      <c r="G45" s="38" t="s">
        <v>55</v>
      </c>
      <c r="H45" s="156"/>
      <c r="I45" s="156"/>
      <c r="J45" s="157"/>
      <c r="K45" s="210"/>
      <c r="L45" s="211"/>
      <c r="M45" s="212"/>
      <c r="N45" s="213" t="s">
        <v>77</v>
      </c>
      <c r="O45" s="214"/>
      <c r="P45" s="145" t="s">
        <v>69</v>
      </c>
      <c r="Q45" s="145"/>
      <c r="R45" s="145"/>
      <c r="S45" s="145"/>
      <c r="T45" s="145"/>
      <c r="U45" s="153"/>
      <c r="V45" s="105"/>
      <c r="W45" s="105"/>
      <c r="X45" s="107"/>
      <c r="Y45" s="105"/>
      <c r="Z45" s="105"/>
      <c r="AA45" s="107"/>
      <c r="AB45" s="21"/>
      <c r="AC45" s="21"/>
      <c r="AD45" s="172"/>
      <c r="AE45" s="62">
        <f>IF($N45="☑",$K$44*7700,0)</f>
        <v>0</v>
      </c>
      <c r="AF45" s="66"/>
      <c r="AG45" s="66"/>
      <c r="AH45" s="66"/>
      <c r="AI45" s="66"/>
      <c r="AJ45" s="66"/>
      <c r="AK45" s="66"/>
      <c r="AL45" s="66"/>
    </row>
    <row r="46" spans="2:38" ht="13.15" customHeight="1" x14ac:dyDescent="0.4">
      <c r="B46" s="39"/>
      <c r="C46" s="40"/>
      <c r="D46" s="40"/>
      <c r="E46" s="40"/>
      <c r="F46" s="40"/>
      <c r="G46" s="40"/>
      <c r="H46" s="40"/>
      <c r="I46" s="40"/>
      <c r="J46" s="40"/>
      <c r="K46" s="21"/>
      <c r="L46" s="21"/>
      <c r="M46" s="21"/>
      <c r="N46" s="41"/>
      <c r="O46" s="41"/>
      <c r="P46" s="41"/>
      <c r="Q46" s="41"/>
      <c r="R46" s="41"/>
      <c r="S46" s="41"/>
      <c r="T46" s="41"/>
      <c r="U46" s="21"/>
      <c r="V46" s="21"/>
      <c r="W46" s="21"/>
      <c r="X46" s="21"/>
      <c r="Y46" s="21"/>
      <c r="Z46" s="21"/>
      <c r="AA46" s="21"/>
      <c r="AB46" s="21"/>
      <c r="AC46" s="21"/>
      <c r="AF46" s="60"/>
      <c r="AG46" s="60"/>
      <c r="AH46" s="60"/>
      <c r="AI46" s="60"/>
      <c r="AJ46" s="60"/>
      <c r="AK46" s="60"/>
      <c r="AL46" s="60"/>
    </row>
    <row r="47" spans="2:38" ht="6" customHeight="1" thickBot="1" x14ac:dyDescent="0.45">
      <c r="B47" s="20"/>
      <c r="C47" s="42"/>
      <c r="D47" s="42"/>
      <c r="E47" s="42"/>
      <c r="F47" s="42"/>
      <c r="G47" s="42"/>
      <c r="H47" s="42"/>
      <c r="I47" s="42"/>
      <c r="J47" s="42"/>
      <c r="K47" s="21"/>
      <c r="L47" s="21"/>
      <c r="M47" s="21"/>
      <c r="N47" s="21"/>
      <c r="O47" s="21"/>
      <c r="P47" s="43"/>
      <c r="Q47" s="43"/>
      <c r="R47" s="43"/>
      <c r="S47" s="43"/>
      <c r="T47" s="43"/>
      <c r="U47" s="21"/>
      <c r="V47" s="21"/>
      <c r="W47" s="21"/>
      <c r="X47" s="21"/>
      <c r="Y47" s="21"/>
      <c r="Z47" s="21"/>
      <c r="AA47" s="21"/>
      <c r="AB47" s="21"/>
      <c r="AC47" s="21"/>
    </row>
    <row r="48" spans="2:38" ht="26.25" customHeight="1" thickBot="1" x14ac:dyDescent="0.45">
      <c r="B48" s="216"/>
      <c r="C48" s="217"/>
      <c r="D48" s="217"/>
      <c r="E48" s="217"/>
      <c r="F48" s="217"/>
      <c r="G48" s="217"/>
      <c r="H48" s="217"/>
      <c r="I48" s="217"/>
      <c r="J48" s="217"/>
      <c r="K48" s="217"/>
      <c r="L48" s="44"/>
      <c r="M48" s="45"/>
      <c r="N48" s="166" t="s">
        <v>70</v>
      </c>
      <c r="O48" s="167"/>
      <c r="P48" s="167"/>
      <c r="Q48" s="167"/>
      <c r="R48" s="167"/>
      <c r="S48" s="168" t="s">
        <v>71</v>
      </c>
      <c r="T48" s="168"/>
      <c r="U48" s="46" t="str">
        <f>DBCS(IF($AD$48="","",IF(COLUMN(B1) &lt;= 7-LEN($AD$48),"",IF(COLUMN(B1)- (7-LEN($AD$48)) = 1,"￥",MID($AD$48,COLUMN(B1)-(7-LEN($AD$48))-1,1)))))</f>
        <v/>
      </c>
      <c r="V48" s="46" t="str">
        <f t="shared" ref="V48:AA48" si="13">DBCS(IF($AD$48="","",IF(COLUMN(C1) &lt;= 7-LEN($AD$48),"",IF(COLUMN(C1)- (7-LEN($AD$48)) = 1,"￥",MID($AD$48,COLUMN(C1)-(7-LEN($AD$48))-1,1)))))</f>
        <v/>
      </c>
      <c r="W48" s="47" t="str">
        <f t="shared" si="13"/>
        <v/>
      </c>
      <c r="X48" s="47" t="str">
        <f t="shared" si="13"/>
        <v/>
      </c>
      <c r="Y48" s="46" t="str">
        <f t="shared" si="13"/>
        <v/>
      </c>
      <c r="Z48" s="47" t="str">
        <f t="shared" si="13"/>
        <v>￥</v>
      </c>
      <c r="AA48" s="63" t="str">
        <f t="shared" si="13"/>
        <v>０</v>
      </c>
      <c r="AB48" s="16"/>
      <c r="AC48" s="16"/>
      <c r="AD48" s="64">
        <f>SUM(AD11:AD45)</f>
        <v>0</v>
      </c>
      <c r="AE48" s="65"/>
    </row>
    <row r="49" spans="1:31" ht="26.25" customHeight="1" x14ac:dyDescent="0.15">
      <c r="B49" s="218"/>
      <c r="C49" s="219"/>
      <c r="D49" s="219"/>
      <c r="E49" s="219"/>
      <c r="F49" s="219"/>
      <c r="G49" s="219"/>
      <c r="H49" s="219"/>
      <c r="I49" s="219"/>
      <c r="J49" s="219"/>
      <c r="K49" s="219"/>
      <c r="L49" s="169" t="s">
        <v>72</v>
      </c>
      <c r="M49" s="170"/>
      <c r="N49" s="158" t="s">
        <v>73</v>
      </c>
      <c r="O49" s="159"/>
      <c r="P49" s="159"/>
      <c r="Q49" s="159"/>
      <c r="R49" s="159"/>
      <c r="S49" s="159" t="s">
        <v>71</v>
      </c>
      <c r="T49" s="159"/>
      <c r="U49" s="48" t="str">
        <f>DBCS(IF($AD$49="","",IF(COLUMN(B1) &lt;= 7-LEN($AD$49),"",IF(COLUMN(B1)- (7-LEN($AD$49)) = 1,"￥",MID($AD$49,COLUMN(B1)-(7-LEN($AD$49))-1,1)))))</f>
        <v/>
      </c>
      <c r="V49" s="48" t="str">
        <f t="shared" ref="V49:AA49" si="14">DBCS(IF($AD$49="","",IF(COLUMN(C1) &lt;= 7-LEN($AD$49),"",IF(COLUMN(C1)- (7-LEN($AD$49)) = 1,"￥",MID($AD$49,COLUMN(C1)-(7-LEN($AD$49))-1,1)))))</f>
        <v/>
      </c>
      <c r="W49" s="49" t="str">
        <f t="shared" si="14"/>
        <v/>
      </c>
      <c r="X49" s="49" t="str">
        <f t="shared" si="14"/>
        <v/>
      </c>
      <c r="Y49" s="48" t="str">
        <f t="shared" si="14"/>
        <v/>
      </c>
      <c r="Z49" s="49" t="str">
        <f t="shared" si="14"/>
        <v>￥</v>
      </c>
      <c r="AA49" s="50" t="str">
        <f t="shared" si="14"/>
        <v>０</v>
      </c>
      <c r="AB49" s="16"/>
      <c r="AC49" s="16"/>
      <c r="AD49" s="64">
        <f>AD48/1.1</f>
        <v>0</v>
      </c>
      <c r="AE49" s="65"/>
    </row>
    <row r="50" spans="1:31" ht="26.25" customHeight="1" x14ac:dyDescent="0.4">
      <c r="B50" s="218"/>
      <c r="C50" s="219"/>
      <c r="D50" s="219"/>
      <c r="E50" s="219"/>
      <c r="F50" s="219"/>
      <c r="G50" s="219"/>
      <c r="H50" s="219"/>
      <c r="I50" s="219"/>
      <c r="J50" s="219"/>
      <c r="K50" s="219"/>
      <c r="L50" s="164" t="s">
        <v>74</v>
      </c>
      <c r="M50" s="165"/>
      <c r="N50" s="67" t="s">
        <v>75</v>
      </c>
      <c r="O50" s="83"/>
      <c r="P50" s="83"/>
      <c r="Q50" s="83"/>
      <c r="R50" s="83"/>
      <c r="S50" s="83" t="s">
        <v>71</v>
      </c>
      <c r="T50" s="83"/>
      <c r="U50" s="51" t="str">
        <f>DBCS(IF($AD$50="","",IF(COLUMN(B1) &lt;= 7-LEN($AD$50),"",IF(COLUMN(B1)- (7-LEN($AD$50)) = 1,"￥",MID($AD$50,COLUMN(B1)-(7-LEN($AD$50))-1,1)))))</f>
        <v/>
      </c>
      <c r="V50" s="51" t="str">
        <f t="shared" ref="V50:AA50" si="15">DBCS(IF($AD$50="","",IF(COLUMN(C1) &lt;= 7-LEN($AD$50),"",IF(COLUMN(C1)- (7-LEN($AD$50)) = 1,"￥",MID($AD$50,COLUMN(C1)-(7-LEN($AD$50))-1,1)))))</f>
        <v/>
      </c>
      <c r="W50" s="10" t="str">
        <f t="shared" si="15"/>
        <v/>
      </c>
      <c r="X50" s="10" t="str">
        <f t="shared" si="15"/>
        <v/>
      </c>
      <c r="Y50" s="51" t="str">
        <f t="shared" si="15"/>
        <v/>
      </c>
      <c r="Z50" s="10" t="str">
        <f t="shared" si="15"/>
        <v>￥</v>
      </c>
      <c r="AA50" s="52" t="str">
        <f t="shared" si="15"/>
        <v>０</v>
      </c>
      <c r="AB50" s="16"/>
      <c r="AC50" s="16"/>
      <c r="AD50" s="64">
        <f>AD49*0.1</f>
        <v>0</v>
      </c>
      <c r="AE50" s="65"/>
    </row>
    <row r="51" spans="1:31" ht="22.5" customHeight="1" x14ac:dyDescent="0.4">
      <c r="B51" s="53"/>
      <c r="C51" s="54"/>
      <c r="D51" s="54"/>
      <c r="E51" s="54"/>
      <c r="F51" s="54"/>
      <c r="G51" s="54"/>
      <c r="H51" s="54"/>
      <c r="I51" s="54"/>
      <c r="J51" s="54"/>
      <c r="K51" s="54"/>
      <c r="L51" s="54"/>
      <c r="M51" s="54"/>
      <c r="N51" s="54"/>
      <c r="O51" s="54"/>
      <c r="P51" s="54"/>
      <c r="Q51" s="54"/>
      <c r="R51" s="54"/>
      <c r="S51" s="54"/>
      <c r="T51" s="54"/>
      <c r="U51" s="54"/>
      <c r="V51" s="158" t="s">
        <v>76</v>
      </c>
      <c r="W51" s="159"/>
      <c r="X51" s="159"/>
      <c r="Y51" s="159"/>
      <c r="Z51" s="159"/>
      <c r="AA51" s="160"/>
      <c r="AB51" s="12"/>
      <c r="AC51" s="12"/>
    </row>
    <row r="52" spans="1:31" ht="22.5" customHeight="1" x14ac:dyDescent="0.4">
      <c r="B52" s="55"/>
      <c r="C52" s="56"/>
      <c r="D52" s="56"/>
      <c r="E52" s="56"/>
      <c r="F52" s="56"/>
      <c r="G52" s="56"/>
      <c r="H52" s="56"/>
      <c r="I52" s="56"/>
      <c r="J52" s="56"/>
      <c r="K52" s="56"/>
      <c r="L52" s="56"/>
      <c r="M52" s="56"/>
      <c r="N52" s="56"/>
      <c r="O52" s="56"/>
      <c r="P52" s="56"/>
      <c r="Q52" s="56"/>
      <c r="R52" s="56"/>
      <c r="S52" s="56"/>
      <c r="T52" s="56"/>
      <c r="U52" s="56"/>
      <c r="V52" s="161"/>
      <c r="W52" s="162"/>
      <c r="X52" s="162"/>
      <c r="Y52" s="162"/>
      <c r="Z52" s="162"/>
      <c r="AA52" s="163"/>
      <c r="AB52" s="8"/>
      <c r="AC52" s="8"/>
    </row>
    <row r="53" spans="1:31" ht="22.5" customHeight="1" x14ac:dyDescent="0.4">
      <c r="B53" s="55"/>
      <c r="C53" s="56"/>
      <c r="D53" s="56"/>
      <c r="E53" s="56"/>
      <c r="F53" s="56"/>
      <c r="G53" s="56"/>
      <c r="H53" s="56"/>
      <c r="I53" s="56"/>
      <c r="J53" s="56"/>
      <c r="K53" s="56"/>
      <c r="L53" s="56"/>
      <c r="M53" s="56"/>
      <c r="N53" s="56"/>
      <c r="O53" s="56"/>
      <c r="P53" s="56"/>
      <c r="Q53" s="56"/>
      <c r="R53" s="56"/>
      <c r="S53" s="56"/>
      <c r="T53" s="56"/>
      <c r="U53" s="56"/>
      <c r="V53" s="161"/>
      <c r="W53" s="162"/>
      <c r="X53" s="162"/>
      <c r="Y53" s="162"/>
      <c r="Z53" s="162"/>
      <c r="AA53" s="163"/>
      <c r="AB53" s="8"/>
      <c r="AC53" s="8"/>
    </row>
    <row r="54" spans="1:31" ht="22.5" customHeight="1" x14ac:dyDescent="0.4">
      <c r="B54" s="55"/>
      <c r="C54" s="56"/>
      <c r="D54" s="56"/>
      <c r="E54" s="56"/>
      <c r="F54" s="56"/>
      <c r="G54" s="56"/>
      <c r="H54" s="56"/>
      <c r="I54" s="56"/>
      <c r="J54" s="56"/>
      <c r="K54" s="56"/>
      <c r="L54" s="56"/>
      <c r="M54" s="56"/>
      <c r="N54" s="56"/>
      <c r="O54" s="56"/>
      <c r="P54" s="56"/>
      <c r="Q54" s="56"/>
      <c r="R54" s="56"/>
      <c r="S54" s="56"/>
      <c r="T54" s="56"/>
      <c r="U54" s="56"/>
      <c r="V54" s="161"/>
      <c r="W54" s="162"/>
      <c r="X54" s="162"/>
      <c r="Y54" s="162"/>
      <c r="Z54" s="162"/>
      <c r="AA54" s="163"/>
      <c r="AB54" s="8"/>
      <c r="AC54" s="8"/>
    </row>
    <row r="55" spans="1:31" ht="22.5" customHeight="1" x14ac:dyDescent="0.4">
      <c r="B55" s="55"/>
      <c r="C55" s="56"/>
      <c r="D55" s="56"/>
      <c r="E55" s="56"/>
      <c r="F55" s="56"/>
      <c r="G55" s="56"/>
      <c r="H55" s="56"/>
      <c r="I55" s="56"/>
      <c r="J55" s="56"/>
      <c r="K55" s="56"/>
      <c r="L55" s="56"/>
      <c r="M55" s="56"/>
      <c r="N55" s="56"/>
      <c r="O55" s="56"/>
      <c r="P55" s="56"/>
      <c r="Q55" s="56"/>
      <c r="R55" s="56"/>
      <c r="S55" s="56"/>
      <c r="T55" s="56"/>
      <c r="U55" s="56"/>
      <c r="V55" s="161"/>
      <c r="W55" s="162"/>
      <c r="X55" s="162"/>
      <c r="Y55" s="162"/>
      <c r="Z55" s="162"/>
      <c r="AA55" s="163"/>
      <c r="AB55" s="8"/>
      <c r="AC55" s="8"/>
    </row>
    <row r="56" spans="1:31" ht="3" customHeight="1" x14ac:dyDescent="0.4">
      <c r="B56" s="57"/>
      <c r="C56" s="58"/>
      <c r="D56" s="58"/>
      <c r="E56" s="58"/>
      <c r="F56" s="58"/>
      <c r="G56" s="58"/>
      <c r="H56" s="58"/>
      <c r="I56" s="58"/>
      <c r="J56" s="58"/>
      <c r="K56" s="58"/>
      <c r="L56" s="58"/>
      <c r="M56" s="58"/>
      <c r="N56" s="58"/>
      <c r="O56" s="58"/>
      <c r="P56" s="58"/>
      <c r="Q56" s="58"/>
      <c r="R56" s="58"/>
      <c r="S56" s="58"/>
      <c r="T56" s="58"/>
      <c r="U56" s="58"/>
      <c r="V56" s="161"/>
      <c r="W56" s="162"/>
      <c r="X56" s="162"/>
      <c r="Y56" s="162"/>
      <c r="Z56" s="162"/>
      <c r="AA56" s="163"/>
      <c r="AB56" s="8"/>
      <c r="AC56" s="8"/>
    </row>
    <row r="57" spans="1:31" ht="18" x14ac:dyDescent="0.4">
      <c r="A57" s="59"/>
    </row>
  </sheetData>
  <sheetProtection algorithmName="SHA-512" hashValue="UAGAFuLkoznUNKjBgkDpiUie74x08kAT7xPsrdFS+MDVAmMEolrLSPzlkGgiRzNTCJvwYeb9fCs75usc0Si0xQ==" saltValue="LhMB1nPaMH8zpOB0Jc/aTw==" spinCount="100000" sheet="1" objects="1" scenarios="1"/>
  <mergeCells count="249">
    <mergeCell ref="AD44:AD45"/>
    <mergeCell ref="AF2:BA5"/>
    <mergeCell ref="U11:U12"/>
    <mergeCell ref="V11:V12"/>
    <mergeCell ref="W11:W12"/>
    <mergeCell ref="X11:X12"/>
    <mergeCell ref="Y11:Y12"/>
    <mergeCell ref="AD36:AD37"/>
    <mergeCell ref="AD38:AD39"/>
    <mergeCell ref="AD40:AD41"/>
    <mergeCell ref="AD42:AD43"/>
    <mergeCell ref="Z11:Z12"/>
    <mergeCell ref="AA11:AA12"/>
    <mergeCell ref="AD11:AD12"/>
    <mergeCell ref="AD13:AD14"/>
    <mergeCell ref="AD20:AD21"/>
    <mergeCell ref="AD22:AD23"/>
    <mergeCell ref="AD24:AD25"/>
    <mergeCell ref="AD32:AD33"/>
    <mergeCell ref="AD34:AD35"/>
    <mergeCell ref="AA42:AA43"/>
    <mergeCell ref="W40:W41"/>
    <mergeCell ref="X40:X41"/>
    <mergeCell ref="Y40:Y41"/>
    <mergeCell ref="V51:AA51"/>
    <mergeCell ref="V52:AA56"/>
    <mergeCell ref="F6:V6"/>
    <mergeCell ref="F7:AA7"/>
    <mergeCell ref="F8:AA8"/>
    <mergeCell ref="L50:M50"/>
    <mergeCell ref="N50:R50"/>
    <mergeCell ref="S50:T50"/>
    <mergeCell ref="B48:K50"/>
    <mergeCell ref="N48:R48"/>
    <mergeCell ref="S48:T48"/>
    <mergeCell ref="L49:M49"/>
    <mergeCell ref="N49:R49"/>
    <mergeCell ref="S49:T49"/>
    <mergeCell ref="V44:V45"/>
    <mergeCell ref="W44:W45"/>
    <mergeCell ref="X44:X45"/>
    <mergeCell ref="Y44:Y45"/>
    <mergeCell ref="Z44:Z45"/>
    <mergeCell ref="AA44:AA45"/>
    <mergeCell ref="B44:E45"/>
    <mergeCell ref="H44:J45"/>
    <mergeCell ref="K44:M45"/>
    <mergeCell ref="N44:O44"/>
    <mergeCell ref="P44:T44"/>
    <mergeCell ref="U44:U45"/>
    <mergeCell ref="N45:O45"/>
    <mergeCell ref="P45:T45"/>
    <mergeCell ref="V42:V43"/>
    <mergeCell ref="W42:W43"/>
    <mergeCell ref="X42:X43"/>
    <mergeCell ref="Y42:Y43"/>
    <mergeCell ref="Z42:Z43"/>
    <mergeCell ref="B42:E43"/>
    <mergeCell ref="H42:J43"/>
    <mergeCell ref="K42:M43"/>
    <mergeCell ref="N42:O42"/>
    <mergeCell ref="P42:T42"/>
    <mergeCell ref="U42:U43"/>
    <mergeCell ref="N43:O43"/>
    <mergeCell ref="P43:T43"/>
    <mergeCell ref="V40:V41"/>
    <mergeCell ref="Z40:Z41"/>
    <mergeCell ref="AA40:AA41"/>
    <mergeCell ref="B40:E41"/>
    <mergeCell ref="H40:J41"/>
    <mergeCell ref="K40:M41"/>
    <mergeCell ref="N40:O40"/>
    <mergeCell ref="P40:T40"/>
    <mergeCell ref="U40:U41"/>
    <mergeCell ref="N41:O41"/>
    <mergeCell ref="P41:T41"/>
    <mergeCell ref="V38:V39"/>
    <mergeCell ref="W38:W39"/>
    <mergeCell ref="X38:X39"/>
    <mergeCell ref="Y38:Y39"/>
    <mergeCell ref="Z38:Z39"/>
    <mergeCell ref="AA38:AA39"/>
    <mergeCell ref="B38:E39"/>
    <mergeCell ref="H38:J39"/>
    <mergeCell ref="K38:M39"/>
    <mergeCell ref="N38:O38"/>
    <mergeCell ref="P38:T38"/>
    <mergeCell ref="U38:U39"/>
    <mergeCell ref="N39:O39"/>
    <mergeCell ref="P39:T39"/>
    <mergeCell ref="V36:V37"/>
    <mergeCell ref="W36:W37"/>
    <mergeCell ref="X36:X37"/>
    <mergeCell ref="Y36:Y37"/>
    <mergeCell ref="Z36:Z37"/>
    <mergeCell ref="AA36:AA37"/>
    <mergeCell ref="B36:E37"/>
    <mergeCell ref="H36:J37"/>
    <mergeCell ref="K36:M37"/>
    <mergeCell ref="N36:O36"/>
    <mergeCell ref="P36:T36"/>
    <mergeCell ref="U36:U37"/>
    <mergeCell ref="N37:O37"/>
    <mergeCell ref="P37:T37"/>
    <mergeCell ref="V34:V35"/>
    <mergeCell ref="W34:W35"/>
    <mergeCell ref="X34:X35"/>
    <mergeCell ref="Y34:Y35"/>
    <mergeCell ref="Z34:Z35"/>
    <mergeCell ref="AA34:AA35"/>
    <mergeCell ref="B34:E35"/>
    <mergeCell ref="H34:J35"/>
    <mergeCell ref="K34:M35"/>
    <mergeCell ref="N34:O34"/>
    <mergeCell ref="P34:T34"/>
    <mergeCell ref="U34:U35"/>
    <mergeCell ref="N35:O35"/>
    <mergeCell ref="P35:T35"/>
    <mergeCell ref="N33:O33"/>
    <mergeCell ref="P33:T33"/>
    <mergeCell ref="X32:X33"/>
    <mergeCell ref="Y32:Y33"/>
    <mergeCell ref="Z32:Z33"/>
    <mergeCell ref="AA32:AA33"/>
    <mergeCell ref="B32:E33"/>
    <mergeCell ref="H32:J33"/>
    <mergeCell ref="K32:M33"/>
    <mergeCell ref="N32:O32"/>
    <mergeCell ref="P32:T32"/>
    <mergeCell ref="U32:U33"/>
    <mergeCell ref="V32:V33"/>
    <mergeCell ref="W32:W33"/>
    <mergeCell ref="B29:L29"/>
    <mergeCell ref="B31:J31"/>
    <mergeCell ref="K31:M31"/>
    <mergeCell ref="N31:T31"/>
    <mergeCell ref="U31:AA31"/>
    <mergeCell ref="J28:L28"/>
    <mergeCell ref="M28:N28"/>
    <mergeCell ref="T28:V28"/>
    <mergeCell ref="W28:Y28"/>
    <mergeCell ref="Z28:AA28"/>
    <mergeCell ref="J27:L27"/>
    <mergeCell ref="M27:N27"/>
    <mergeCell ref="T27:V27"/>
    <mergeCell ref="W27:Y27"/>
    <mergeCell ref="Z27:AA27"/>
    <mergeCell ref="Z26:AA26"/>
    <mergeCell ref="B26:C28"/>
    <mergeCell ref="D26:I26"/>
    <mergeCell ref="J26:L26"/>
    <mergeCell ref="M26:N26"/>
    <mergeCell ref="O26:V26"/>
    <mergeCell ref="W26:Y26"/>
    <mergeCell ref="V24:V25"/>
    <mergeCell ref="W24:W25"/>
    <mergeCell ref="X24:X25"/>
    <mergeCell ref="Y24:Y25"/>
    <mergeCell ref="Z24:Z25"/>
    <mergeCell ref="AA24:AA25"/>
    <mergeCell ref="B24:E25"/>
    <mergeCell ref="H24:J25"/>
    <mergeCell ref="K24:M25"/>
    <mergeCell ref="N24:O24"/>
    <mergeCell ref="P24:T24"/>
    <mergeCell ref="U24:U25"/>
    <mergeCell ref="N25:O25"/>
    <mergeCell ref="P25:T25"/>
    <mergeCell ref="V22:V23"/>
    <mergeCell ref="W22:W23"/>
    <mergeCell ref="X22:X23"/>
    <mergeCell ref="Y22:Y23"/>
    <mergeCell ref="Z22:Z23"/>
    <mergeCell ref="AA22:AA23"/>
    <mergeCell ref="B22:E23"/>
    <mergeCell ref="G22:G23"/>
    <mergeCell ref="K22:M23"/>
    <mergeCell ref="N22:O22"/>
    <mergeCell ref="P22:T22"/>
    <mergeCell ref="U22:U23"/>
    <mergeCell ref="N23:O23"/>
    <mergeCell ref="P23:T23"/>
    <mergeCell ref="N21:O21"/>
    <mergeCell ref="P21:T21"/>
    <mergeCell ref="X20:X21"/>
    <mergeCell ref="Y20:Y21"/>
    <mergeCell ref="Z20:Z21"/>
    <mergeCell ref="AA20:AA21"/>
    <mergeCell ref="B20:E21"/>
    <mergeCell ref="H20:J21"/>
    <mergeCell ref="K20:M21"/>
    <mergeCell ref="N20:O20"/>
    <mergeCell ref="P20:T20"/>
    <mergeCell ref="U20:U21"/>
    <mergeCell ref="V20:V21"/>
    <mergeCell ref="W20:W21"/>
    <mergeCell ref="B19:J19"/>
    <mergeCell ref="K19:M19"/>
    <mergeCell ref="N19:T19"/>
    <mergeCell ref="U19:AA19"/>
    <mergeCell ref="D17:J17"/>
    <mergeCell ref="K17:N17"/>
    <mergeCell ref="O17:W17"/>
    <mergeCell ref="X17:AA17"/>
    <mergeCell ref="D16:J16"/>
    <mergeCell ref="K16:N16"/>
    <mergeCell ref="O16:W16"/>
    <mergeCell ref="X16:AA16"/>
    <mergeCell ref="B15:C17"/>
    <mergeCell ref="D15:J15"/>
    <mergeCell ref="K15:N15"/>
    <mergeCell ref="O15:W15"/>
    <mergeCell ref="X15:AA15"/>
    <mergeCell ref="N14:O14"/>
    <mergeCell ref="P14:T14"/>
    <mergeCell ref="W13:W14"/>
    <mergeCell ref="X13:X14"/>
    <mergeCell ref="Y13:Y14"/>
    <mergeCell ref="Z13:Z14"/>
    <mergeCell ref="AA13:AA14"/>
    <mergeCell ref="B13:J14"/>
    <mergeCell ref="K13:M14"/>
    <mergeCell ref="N13:O13"/>
    <mergeCell ref="P13:T13"/>
    <mergeCell ref="U13:U14"/>
    <mergeCell ref="V13:V14"/>
    <mergeCell ref="N12:O12"/>
    <mergeCell ref="P12:T12"/>
    <mergeCell ref="B11:J12"/>
    <mergeCell ref="K11:M12"/>
    <mergeCell ref="N11:O11"/>
    <mergeCell ref="P11:T11"/>
    <mergeCell ref="D8:E8"/>
    <mergeCell ref="B10:J10"/>
    <mergeCell ref="K10:M10"/>
    <mergeCell ref="N10:T10"/>
    <mergeCell ref="U10:AA10"/>
    <mergeCell ref="B6:C8"/>
    <mergeCell ref="W6:AA6"/>
    <mergeCell ref="D7:E7"/>
    <mergeCell ref="K5:L5"/>
    <mergeCell ref="M5:N5"/>
    <mergeCell ref="Q5:R5"/>
    <mergeCell ref="W5:AA5"/>
    <mergeCell ref="B1:AA1"/>
    <mergeCell ref="B2:AA2"/>
    <mergeCell ref="V3:AA3"/>
    <mergeCell ref="U4:AA4"/>
    <mergeCell ref="B5:J5"/>
  </mergeCells>
  <phoneticPr fontId="2"/>
  <dataValidations count="1">
    <dataValidation type="list" allowBlank="1" showInputMessage="1" showErrorMessage="1" sqref="F32:F45 N32:O45 D27:D28 F27:F28 H27:H28 O27:O28 Q27:Q28 S27:S28 N20:O25 F20:F21 F24:F25 N11:O14" xr:uid="{00000000-0002-0000-0000-000000000000}">
      <formula1>"□,☑"</formula1>
    </dataValidation>
  </dataValidations>
  <printOptions horizontalCentered="1" verticalCentered="1"/>
  <pageMargins left="0.39370078740157483" right="0.39370078740157483" top="0.39370078740157483" bottom="0.39370078740157483" header="0" footer="0"/>
  <pageSetup paperSize="9" scale="81" orientation="portrait" blackAndWhite="1" r:id="rId1"/>
  <headerFooter>
    <oddFooter>&amp;L※市民とは、秋田市に住所を有する方、秋田市に事務所又は事業所を設けて事業を営んでいる法人をいいます。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領収証書印刷（A4版）</vt:lpstr>
      <vt:lpstr>'領収証書印刷（A4版）'!Print_Area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優利</dc:creator>
  <cp:lastModifiedBy>伊藤 優利</cp:lastModifiedBy>
  <cp:lastPrinted>2026-04-07T02:12:35Z</cp:lastPrinted>
  <dcterms:created xsi:type="dcterms:W3CDTF">2026-03-30T01:00:32Z</dcterms:created>
  <dcterms:modified xsi:type="dcterms:W3CDTF">2026-04-07T02:31:47Z</dcterms:modified>
</cp:coreProperties>
</file>